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ttachedToolbars.bin" ContentType="application/vnd.ms-excel.attachedToolbar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 codeName="{B7FE6334-C1A2-E50D-BD3D-5F4D41BBC2E3}"/>
  <workbookPr codeName="ThisWorkbook" defaultThemeVersion="124226"/>
  <bookViews>
    <workbookView xWindow="480" yWindow="30" windowWidth="10395" windowHeight="5640"/>
  </bookViews>
  <sheets>
    <sheet name="Pořadí - mladší hoši" sheetId="1" r:id="rId1"/>
    <sheet name="Pořadí škol - mladší hoši" sheetId="2" r:id="rId2"/>
    <sheet name="mlchlapci-jednotlivci" sheetId="6" r:id="rId3"/>
    <sheet name="Pořadí - mladší dívek" sheetId="3" r:id="rId4"/>
    <sheet name="Pořadí škol - mladší dívek" sheetId="4" r:id="rId5"/>
    <sheet name="mldívky-jednotlivci" sheetId="5" r:id="rId6"/>
  </sheets>
  <calcPr calcId="125725"/>
</workbook>
</file>

<file path=xl/calcChain.xml><?xml version="1.0" encoding="utf-8"?>
<calcChain xmlns="http://schemas.openxmlformats.org/spreadsheetml/2006/main">
  <c r="B341" i="3"/>
  <c r="B342" s="1"/>
  <c r="B343" s="1"/>
  <c r="B344" s="1"/>
  <c r="B345" s="1"/>
  <c r="B346" s="1"/>
  <c r="B347" s="1"/>
  <c r="B348" s="1"/>
  <c r="B349" s="1"/>
  <c r="B350" s="1"/>
  <c r="B351" s="1"/>
  <c r="B327"/>
  <c r="B328"/>
  <c r="B329" s="1"/>
  <c r="B330" s="1"/>
  <c r="B331" s="1"/>
  <c r="B332" s="1"/>
  <c r="B333" s="1"/>
  <c r="B334" s="1"/>
  <c r="B335" s="1"/>
  <c r="B336" s="1"/>
  <c r="B337" s="1"/>
  <c r="B313"/>
  <c r="B314" s="1"/>
  <c r="B315" s="1"/>
  <c r="B316" s="1"/>
  <c r="B317" s="1"/>
  <c r="B318" s="1"/>
  <c r="B319" s="1"/>
  <c r="B320" s="1"/>
  <c r="B321" s="1"/>
  <c r="B322" s="1"/>
  <c r="B323" s="1"/>
  <c r="B299"/>
  <c r="B300"/>
  <c r="B301" s="1"/>
  <c r="B302" s="1"/>
  <c r="B303" s="1"/>
  <c r="B304" s="1"/>
  <c r="B305" s="1"/>
  <c r="B306" s="1"/>
  <c r="B307" s="1"/>
  <c r="B308" s="1"/>
  <c r="B309" s="1"/>
  <c r="B285"/>
  <c r="B286" s="1"/>
  <c r="B287" s="1"/>
  <c r="B288" s="1"/>
  <c r="B289" s="1"/>
  <c r="B290" s="1"/>
  <c r="B291" s="1"/>
  <c r="B292" s="1"/>
  <c r="B293" s="1"/>
  <c r="B294" s="1"/>
  <c r="B295" s="1"/>
  <c r="B271"/>
  <c r="B272"/>
  <c r="B273" s="1"/>
  <c r="B274" s="1"/>
  <c r="B275" s="1"/>
  <c r="B276" s="1"/>
  <c r="B277" s="1"/>
  <c r="B278" s="1"/>
  <c r="B279" s="1"/>
  <c r="B280" s="1"/>
  <c r="B281" s="1"/>
  <c r="B257"/>
  <c r="B258" s="1"/>
  <c r="B259" s="1"/>
  <c r="B260" s="1"/>
  <c r="B261" s="1"/>
  <c r="B262" s="1"/>
  <c r="B263" s="1"/>
  <c r="B264" s="1"/>
  <c r="B265" s="1"/>
  <c r="B266" s="1"/>
  <c r="B267" s="1"/>
  <c r="B243"/>
  <c r="B244"/>
  <c r="B245" s="1"/>
  <c r="B246" s="1"/>
  <c r="B247" s="1"/>
  <c r="B248" s="1"/>
  <c r="B249" s="1"/>
  <c r="B250" s="1"/>
  <c r="B251" s="1"/>
  <c r="B252" s="1"/>
  <c r="B253" s="1"/>
  <c r="B229"/>
  <c r="B230" s="1"/>
  <c r="B231" s="1"/>
  <c r="B232" s="1"/>
  <c r="B233" s="1"/>
  <c r="B234" s="1"/>
  <c r="B235" s="1"/>
  <c r="B236" s="1"/>
  <c r="B237" s="1"/>
  <c r="B238" s="1"/>
  <c r="B239" s="1"/>
  <c r="B215"/>
  <c r="B216" s="1"/>
  <c r="B217" s="1"/>
  <c r="B218" s="1"/>
  <c r="B219" s="1"/>
  <c r="B220" s="1"/>
  <c r="B221" s="1"/>
  <c r="B222" s="1"/>
  <c r="B223" s="1"/>
  <c r="B224" s="1"/>
  <c r="B225" s="1"/>
  <c r="B201"/>
  <c r="B202" s="1"/>
  <c r="B203" s="1"/>
  <c r="B204" s="1"/>
  <c r="B205" s="1"/>
  <c r="B206" s="1"/>
  <c r="B207" s="1"/>
  <c r="B208" s="1"/>
  <c r="B209" s="1"/>
  <c r="B210" s="1"/>
  <c r="B211" s="1"/>
  <c r="B187"/>
  <c r="B188" s="1"/>
  <c r="B189" s="1"/>
  <c r="B190" s="1"/>
  <c r="B191" s="1"/>
  <c r="B192" s="1"/>
  <c r="B193" s="1"/>
  <c r="B194" s="1"/>
  <c r="B195" s="1"/>
  <c r="B196" s="1"/>
  <c r="B197" s="1"/>
  <c r="B173"/>
  <c r="B174" s="1"/>
  <c r="B175" s="1"/>
  <c r="B176" s="1"/>
  <c r="B177" s="1"/>
  <c r="B178" s="1"/>
  <c r="B179" s="1"/>
  <c r="B180" s="1"/>
  <c r="B181" s="1"/>
  <c r="B182" s="1"/>
  <c r="B183" s="1"/>
  <c r="B159"/>
  <c r="B160" s="1"/>
  <c r="B161" s="1"/>
  <c r="B162" s="1"/>
  <c r="B163" s="1"/>
  <c r="B164" s="1"/>
  <c r="B165" s="1"/>
  <c r="B166" s="1"/>
  <c r="B167" s="1"/>
  <c r="B168" s="1"/>
  <c r="B169" s="1"/>
  <c r="B145"/>
  <c r="B146" s="1"/>
  <c r="B147" s="1"/>
  <c r="B148" s="1"/>
  <c r="B149" s="1"/>
  <c r="B150" s="1"/>
  <c r="B151" s="1"/>
  <c r="B152" s="1"/>
  <c r="B153" s="1"/>
  <c r="B154" s="1"/>
  <c r="B155" s="1"/>
  <c r="B131"/>
  <c r="B132" s="1"/>
  <c r="B133" s="1"/>
  <c r="B134" s="1"/>
  <c r="B135" s="1"/>
  <c r="B136" s="1"/>
  <c r="B137" s="1"/>
  <c r="B138" s="1"/>
  <c r="B139" s="1"/>
  <c r="B140" s="1"/>
  <c r="B141" s="1"/>
  <c r="B117"/>
  <c r="B118" s="1"/>
  <c r="B119" s="1"/>
  <c r="B120" s="1"/>
  <c r="B121" s="1"/>
  <c r="B122" s="1"/>
  <c r="B123" s="1"/>
  <c r="B124" s="1"/>
  <c r="B125" s="1"/>
  <c r="B126" s="1"/>
  <c r="B127" s="1"/>
  <c r="B103"/>
  <c r="B104" s="1"/>
  <c r="B105" s="1"/>
  <c r="B106" s="1"/>
  <c r="B107" s="1"/>
  <c r="B108" s="1"/>
  <c r="B109" s="1"/>
  <c r="B110" s="1"/>
  <c r="B111" s="1"/>
  <c r="B112" s="1"/>
  <c r="B113" s="1"/>
  <c r="B89"/>
  <c r="B90" s="1"/>
  <c r="B91" s="1"/>
  <c r="B92" s="1"/>
  <c r="B93" s="1"/>
  <c r="B94" s="1"/>
  <c r="B95" s="1"/>
  <c r="B96" s="1"/>
  <c r="B97" s="1"/>
  <c r="B98" s="1"/>
  <c r="B99" s="1"/>
  <c r="B75"/>
  <c r="B76" s="1"/>
  <c r="B77" s="1"/>
  <c r="B78" s="1"/>
  <c r="B79" s="1"/>
  <c r="B80" s="1"/>
  <c r="B81" s="1"/>
  <c r="B82" s="1"/>
  <c r="B83" s="1"/>
  <c r="B84" s="1"/>
  <c r="B85" s="1"/>
  <c r="B61"/>
  <c r="B62" s="1"/>
  <c r="B63" s="1"/>
  <c r="B64" s="1"/>
  <c r="B65" s="1"/>
  <c r="B66" s="1"/>
  <c r="B67" s="1"/>
  <c r="B68" s="1"/>
  <c r="B69" s="1"/>
  <c r="B70" s="1"/>
  <c r="B71" s="1"/>
  <c r="B47"/>
  <c r="B48" s="1"/>
  <c r="B49" s="1"/>
  <c r="B50" s="1"/>
  <c r="B51" s="1"/>
  <c r="B52" s="1"/>
  <c r="B53" s="1"/>
  <c r="B54" s="1"/>
  <c r="B55" s="1"/>
  <c r="B56" s="1"/>
  <c r="B57" s="1"/>
  <c r="B33"/>
  <c r="B34" s="1"/>
  <c r="B35" s="1"/>
  <c r="B36" s="1"/>
  <c r="B37" s="1"/>
  <c r="B38" s="1"/>
  <c r="B39" s="1"/>
  <c r="B40" s="1"/>
  <c r="B41" s="1"/>
  <c r="B42" s="1"/>
  <c r="B43" s="1"/>
  <c r="B19"/>
  <c r="B20" s="1"/>
  <c r="B21" s="1"/>
  <c r="B22" s="1"/>
  <c r="B23" s="1"/>
  <c r="B24" s="1"/>
  <c r="B25" s="1"/>
  <c r="B26" s="1"/>
  <c r="B27" s="1"/>
  <c r="B28" s="1"/>
  <c r="B29" s="1"/>
  <c r="B5"/>
  <c r="B6" s="1"/>
  <c r="B7" s="1"/>
  <c r="B8" s="1"/>
  <c r="B9" s="1"/>
  <c r="B10" s="1"/>
  <c r="B11" s="1"/>
  <c r="B12" s="1"/>
  <c r="B13" s="1"/>
  <c r="B14" s="1"/>
  <c r="B15" s="1"/>
  <c r="D4"/>
  <c r="D5"/>
  <c r="D6"/>
  <c r="D7"/>
  <c r="D8"/>
  <c r="D9"/>
  <c r="D10"/>
  <c r="D11"/>
  <c r="D12"/>
  <c r="D13"/>
  <c r="D14"/>
  <c r="D15"/>
  <c r="F4"/>
  <c r="F5"/>
  <c r="F6"/>
  <c r="F7"/>
  <c r="F8"/>
  <c r="F9"/>
  <c r="F10"/>
  <c r="F11"/>
  <c r="F12"/>
  <c r="F13"/>
  <c r="F14"/>
  <c r="F15"/>
  <c r="H4"/>
  <c r="H5"/>
  <c r="H16" s="1"/>
  <c r="H6"/>
  <c r="H7"/>
  <c r="H8"/>
  <c r="H9"/>
  <c r="H10"/>
  <c r="H11"/>
  <c r="H12"/>
  <c r="H13"/>
  <c r="H14"/>
  <c r="H15"/>
  <c r="J4"/>
  <c r="J5"/>
  <c r="J6"/>
  <c r="J7"/>
  <c r="J8"/>
  <c r="J9"/>
  <c r="J10"/>
  <c r="J11"/>
  <c r="J12"/>
  <c r="J13"/>
  <c r="J14"/>
  <c r="J15"/>
  <c r="N4"/>
  <c r="N5"/>
  <c r="N6"/>
  <c r="N7"/>
  <c r="N8"/>
  <c r="N9"/>
  <c r="N10"/>
  <c r="N11"/>
  <c r="N12"/>
  <c r="N13"/>
  <c r="N14"/>
  <c r="N15"/>
  <c r="N16"/>
  <c r="P4"/>
  <c r="P5"/>
  <c r="P6"/>
  <c r="P7"/>
  <c r="P8"/>
  <c r="P9"/>
  <c r="P10"/>
  <c r="P11"/>
  <c r="P12"/>
  <c r="P13"/>
  <c r="P14"/>
  <c r="P15"/>
  <c r="P16"/>
  <c r="D18"/>
  <c r="D19"/>
  <c r="D20"/>
  <c r="D21"/>
  <c r="D22"/>
  <c r="D23"/>
  <c r="D24"/>
  <c r="D25"/>
  <c r="D26"/>
  <c r="D27"/>
  <c r="D28"/>
  <c r="D29"/>
  <c r="F18"/>
  <c r="F19"/>
  <c r="F20"/>
  <c r="F21"/>
  <c r="F22"/>
  <c r="F23"/>
  <c r="F30" s="1"/>
  <c r="F24"/>
  <c r="F25"/>
  <c r="F26"/>
  <c r="F27"/>
  <c r="F28"/>
  <c r="F29"/>
  <c r="H18"/>
  <c r="H19"/>
  <c r="H20"/>
  <c r="H21"/>
  <c r="H22"/>
  <c r="H23"/>
  <c r="H24"/>
  <c r="H25"/>
  <c r="H26"/>
  <c r="H27"/>
  <c r="H28"/>
  <c r="H29"/>
  <c r="J18"/>
  <c r="J19"/>
  <c r="J20"/>
  <c r="J21"/>
  <c r="J22"/>
  <c r="J23"/>
  <c r="J24"/>
  <c r="J25"/>
  <c r="J26"/>
  <c r="J27"/>
  <c r="J28"/>
  <c r="J29"/>
  <c r="J30"/>
  <c r="N18"/>
  <c r="N19"/>
  <c r="N20"/>
  <c r="N21"/>
  <c r="N22"/>
  <c r="N23"/>
  <c r="N24"/>
  <c r="N25"/>
  <c r="N26"/>
  <c r="N27"/>
  <c r="N28"/>
  <c r="N29"/>
  <c r="P18"/>
  <c r="P19"/>
  <c r="P20"/>
  <c r="P21"/>
  <c r="P22"/>
  <c r="P23"/>
  <c r="P24"/>
  <c r="P25"/>
  <c r="P26"/>
  <c r="P27"/>
  <c r="P28"/>
  <c r="P29"/>
  <c r="P30"/>
  <c r="D32"/>
  <c r="D33"/>
  <c r="D44" s="1"/>
  <c r="D34"/>
  <c r="D35"/>
  <c r="D36"/>
  <c r="D37"/>
  <c r="D38"/>
  <c r="D39"/>
  <c r="D40"/>
  <c r="D41"/>
  <c r="D42"/>
  <c r="D43"/>
  <c r="F32"/>
  <c r="F33"/>
  <c r="F34"/>
  <c r="F35"/>
  <c r="F36"/>
  <c r="F37"/>
  <c r="F38"/>
  <c r="F39"/>
  <c r="F40"/>
  <c r="F41"/>
  <c r="F42"/>
  <c r="F43"/>
  <c r="H32"/>
  <c r="H33"/>
  <c r="H34"/>
  <c r="H35"/>
  <c r="H36"/>
  <c r="H37"/>
  <c r="H38"/>
  <c r="H39"/>
  <c r="H40"/>
  <c r="H41"/>
  <c r="H42"/>
  <c r="H43"/>
  <c r="J32"/>
  <c r="J33"/>
  <c r="J34"/>
  <c r="J35"/>
  <c r="J36"/>
  <c r="J37"/>
  <c r="J38"/>
  <c r="J39"/>
  <c r="J40"/>
  <c r="J41"/>
  <c r="J42"/>
  <c r="J43"/>
  <c r="N32"/>
  <c r="N33"/>
  <c r="N34"/>
  <c r="N35"/>
  <c r="N36"/>
  <c r="N37"/>
  <c r="N38"/>
  <c r="N39"/>
  <c r="N40"/>
  <c r="N41"/>
  <c r="N42"/>
  <c r="N43"/>
  <c r="P32"/>
  <c r="P33"/>
  <c r="P34"/>
  <c r="P35"/>
  <c r="P36"/>
  <c r="P37"/>
  <c r="P38"/>
  <c r="P39"/>
  <c r="P40"/>
  <c r="P41"/>
  <c r="P42"/>
  <c r="P43"/>
  <c r="P353"/>
  <c r="N353"/>
  <c r="L353"/>
  <c r="J353"/>
  <c r="H353"/>
  <c r="F353"/>
  <c r="D353"/>
  <c r="D340"/>
  <c r="D341"/>
  <c r="D342"/>
  <c r="D343"/>
  <c r="D344"/>
  <c r="D345"/>
  <c r="D346"/>
  <c r="D347"/>
  <c r="D348"/>
  <c r="D349"/>
  <c r="D350"/>
  <c r="D351"/>
  <c r="D352"/>
  <c r="F340"/>
  <c r="F341"/>
  <c r="F342"/>
  <c r="F343"/>
  <c r="F344"/>
  <c r="F345"/>
  <c r="F346"/>
  <c r="F347"/>
  <c r="F348"/>
  <c r="F349"/>
  <c r="F350"/>
  <c r="F351"/>
  <c r="H340"/>
  <c r="H341"/>
  <c r="H342"/>
  <c r="H343"/>
  <c r="H344"/>
  <c r="H345"/>
  <c r="H346"/>
  <c r="H347"/>
  <c r="H348"/>
  <c r="H349"/>
  <c r="H350"/>
  <c r="H351"/>
  <c r="H352"/>
  <c r="J340"/>
  <c r="J341"/>
  <c r="J342"/>
  <c r="J343"/>
  <c r="J344"/>
  <c r="J345"/>
  <c r="J346"/>
  <c r="J347"/>
  <c r="J348"/>
  <c r="J349"/>
  <c r="J350"/>
  <c r="J351"/>
  <c r="N340"/>
  <c r="N341"/>
  <c r="N342"/>
  <c r="N343"/>
  <c r="N344"/>
  <c r="N345"/>
  <c r="N346"/>
  <c r="N347"/>
  <c r="N348"/>
  <c r="N349"/>
  <c r="N350"/>
  <c r="N351"/>
  <c r="N352"/>
  <c r="P340"/>
  <c r="P341"/>
  <c r="P342"/>
  <c r="P343"/>
  <c r="P344"/>
  <c r="P345"/>
  <c r="P346"/>
  <c r="P347"/>
  <c r="P348"/>
  <c r="P349"/>
  <c r="P350"/>
  <c r="P351"/>
  <c r="L351"/>
  <c r="L350"/>
  <c r="L349"/>
  <c r="L348"/>
  <c r="L347"/>
  <c r="L346"/>
  <c r="L345"/>
  <c r="L344"/>
  <c r="L343"/>
  <c r="L342"/>
  <c r="L341"/>
  <c r="L340"/>
  <c r="P339"/>
  <c r="N339"/>
  <c r="L339"/>
  <c r="J339"/>
  <c r="H339"/>
  <c r="F339"/>
  <c r="D339"/>
  <c r="D326"/>
  <c r="D327"/>
  <c r="D328"/>
  <c r="D329"/>
  <c r="D330"/>
  <c r="D331"/>
  <c r="D332"/>
  <c r="D333"/>
  <c r="D334"/>
  <c r="D335"/>
  <c r="D336"/>
  <c r="D337"/>
  <c r="D338"/>
  <c r="F326"/>
  <c r="F327"/>
  <c r="F328"/>
  <c r="F329"/>
  <c r="F330"/>
  <c r="F331"/>
  <c r="F332"/>
  <c r="F333"/>
  <c r="F334"/>
  <c r="F335"/>
  <c r="F336"/>
  <c r="F337"/>
  <c r="H326"/>
  <c r="H327"/>
  <c r="H328"/>
  <c r="H329"/>
  <c r="H330"/>
  <c r="H331"/>
  <c r="H332"/>
  <c r="H333"/>
  <c r="H334"/>
  <c r="H335"/>
  <c r="H336"/>
  <c r="H337"/>
  <c r="H338"/>
  <c r="J326"/>
  <c r="J327"/>
  <c r="J328"/>
  <c r="J329"/>
  <c r="J330"/>
  <c r="J331"/>
  <c r="J332"/>
  <c r="J333"/>
  <c r="J334"/>
  <c r="J335"/>
  <c r="J336"/>
  <c r="J337"/>
  <c r="N326"/>
  <c r="N327"/>
  <c r="N328"/>
  <c r="N329"/>
  <c r="N330"/>
  <c r="N331"/>
  <c r="N332"/>
  <c r="N333"/>
  <c r="N334"/>
  <c r="N335"/>
  <c r="N336"/>
  <c r="N337"/>
  <c r="N338"/>
  <c r="P326"/>
  <c r="P327"/>
  <c r="P328"/>
  <c r="P329"/>
  <c r="P330"/>
  <c r="P331"/>
  <c r="P332"/>
  <c r="P333"/>
  <c r="P334"/>
  <c r="P335"/>
  <c r="P336"/>
  <c r="P337"/>
  <c r="L337"/>
  <c r="L336"/>
  <c r="L335"/>
  <c r="L334"/>
  <c r="L333"/>
  <c r="L332"/>
  <c r="L331"/>
  <c r="L330"/>
  <c r="L329"/>
  <c r="L328"/>
  <c r="L327"/>
  <c r="L326"/>
  <c r="P325"/>
  <c r="N325"/>
  <c r="L325"/>
  <c r="J325"/>
  <c r="H325"/>
  <c r="F325"/>
  <c r="D325"/>
  <c r="D312"/>
  <c r="D313"/>
  <c r="D314"/>
  <c r="D315"/>
  <c r="D316"/>
  <c r="D317"/>
  <c r="D318"/>
  <c r="D319"/>
  <c r="D320"/>
  <c r="D321"/>
  <c r="D322"/>
  <c r="D323"/>
  <c r="D324"/>
  <c r="F312"/>
  <c r="F313"/>
  <c r="F314"/>
  <c r="F315"/>
  <c r="F316"/>
  <c r="F317"/>
  <c r="F318"/>
  <c r="F319"/>
  <c r="F320"/>
  <c r="F321"/>
  <c r="F322"/>
  <c r="F323"/>
  <c r="H312"/>
  <c r="H313"/>
  <c r="H314"/>
  <c r="H315"/>
  <c r="H316"/>
  <c r="H317"/>
  <c r="H318"/>
  <c r="H319"/>
  <c r="H320"/>
  <c r="H321"/>
  <c r="H322"/>
  <c r="H323"/>
  <c r="H324"/>
  <c r="J312"/>
  <c r="J313"/>
  <c r="J314"/>
  <c r="J315"/>
  <c r="J316"/>
  <c r="J317"/>
  <c r="J318"/>
  <c r="J319"/>
  <c r="J320"/>
  <c r="J321"/>
  <c r="J322"/>
  <c r="J323"/>
  <c r="N312"/>
  <c r="N313"/>
  <c r="N314"/>
  <c r="N315"/>
  <c r="N316"/>
  <c r="N317"/>
  <c r="N318"/>
  <c r="N319"/>
  <c r="N320"/>
  <c r="N321"/>
  <c r="N322"/>
  <c r="N323"/>
  <c r="N324"/>
  <c r="P312"/>
  <c r="P313"/>
  <c r="P314"/>
  <c r="P315"/>
  <c r="P316"/>
  <c r="P317"/>
  <c r="P318"/>
  <c r="P319"/>
  <c r="P320"/>
  <c r="P321"/>
  <c r="P322"/>
  <c r="P323"/>
  <c r="L323"/>
  <c r="L322"/>
  <c r="L321"/>
  <c r="L320"/>
  <c r="L319"/>
  <c r="L318"/>
  <c r="L317"/>
  <c r="L316"/>
  <c r="L315"/>
  <c r="L314"/>
  <c r="L313"/>
  <c r="L312"/>
  <c r="P311"/>
  <c r="N311"/>
  <c r="L311"/>
  <c r="J311"/>
  <c r="H311"/>
  <c r="F311"/>
  <c r="D311"/>
  <c r="D298"/>
  <c r="D299"/>
  <c r="D300"/>
  <c r="D301"/>
  <c r="D302"/>
  <c r="D303"/>
  <c r="D304"/>
  <c r="D305"/>
  <c r="D306"/>
  <c r="D307"/>
  <c r="D308"/>
  <c r="D309"/>
  <c r="D310"/>
  <c r="F298"/>
  <c r="F299"/>
  <c r="F300"/>
  <c r="F301"/>
  <c r="F302"/>
  <c r="F303"/>
  <c r="F304"/>
  <c r="F305"/>
  <c r="F306"/>
  <c r="F307"/>
  <c r="F308"/>
  <c r="F309"/>
  <c r="H298"/>
  <c r="H299"/>
  <c r="H300"/>
  <c r="H301"/>
  <c r="H302"/>
  <c r="H303"/>
  <c r="H304"/>
  <c r="H305"/>
  <c r="H306"/>
  <c r="H307"/>
  <c r="H308"/>
  <c r="H309"/>
  <c r="H310"/>
  <c r="J298"/>
  <c r="J299"/>
  <c r="J300"/>
  <c r="J301"/>
  <c r="J302"/>
  <c r="J303"/>
  <c r="J304"/>
  <c r="J305"/>
  <c r="J306"/>
  <c r="J307"/>
  <c r="J308"/>
  <c r="J309"/>
  <c r="N298"/>
  <c r="N299"/>
  <c r="N300"/>
  <c r="N301"/>
  <c r="N302"/>
  <c r="N303"/>
  <c r="N304"/>
  <c r="N305"/>
  <c r="N306"/>
  <c r="N307"/>
  <c r="N308"/>
  <c r="N309"/>
  <c r="N310"/>
  <c r="P298"/>
  <c r="P299"/>
  <c r="P300"/>
  <c r="P301"/>
  <c r="P302"/>
  <c r="P303"/>
  <c r="P304"/>
  <c r="P305"/>
  <c r="P306"/>
  <c r="P307"/>
  <c r="P308"/>
  <c r="P309"/>
  <c r="L309"/>
  <c r="L308"/>
  <c r="L307"/>
  <c r="L306"/>
  <c r="L305"/>
  <c r="L304"/>
  <c r="L303"/>
  <c r="L302"/>
  <c r="L301"/>
  <c r="L300"/>
  <c r="L299"/>
  <c r="L298"/>
  <c r="P297"/>
  <c r="N297"/>
  <c r="L297"/>
  <c r="J297"/>
  <c r="H297"/>
  <c r="F297"/>
  <c r="D297"/>
  <c r="D284"/>
  <c r="D285"/>
  <c r="D286"/>
  <c r="D287"/>
  <c r="D288"/>
  <c r="D289"/>
  <c r="D290"/>
  <c r="D291"/>
  <c r="D292"/>
  <c r="D293"/>
  <c r="D294"/>
  <c r="D295"/>
  <c r="D296"/>
  <c r="F284"/>
  <c r="F285"/>
  <c r="F286"/>
  <c r="F287"/>
  <c r="F288"/>
  <c r="F289"/>
  <c r="F290"/>
  <c r="F291"/>
  <c r="F292"/>
  <c r="F293"/>
  <c r="F294"/>
  <c r="F295"/>
  <c r="H284"/>
  <c r="H285"/>
  <c r="H286"/>
  <c r="H287"/>
  <c r="H288"/>
  <c r="H289"/>
  <c r="H290"/>
  <c r="H291"/>
  <c r="H292"/>
  <c r="H293"/>
  <c r="H294"/>
  <c r="H295"/>
  <c r="H296"/>
  <c r="J284"/>
  <c r="J285"/>
  <c r="J286"/>
  <c r="J287"/>
  <c r="J288"/>
  <c r="J289"/>
  <c r="J290"/>
  <c r="J291"/>
  <c r="J292"/>
  <c r="J293"/>
  <c r="J294"/>
  <c r="J295"/>
  <c r="N284"/>
  <c r="N285"/>
  <c r="N286"/>
  <c r="N287"/>
  <c r="N288"/>
  <c r="N289"/>
  <c r="N290"/>
  <c r="N291"/>
  <c r="N292"/>
  <c r="N293"/>
  <c r="N294"/>
  <c r="N295"/>
  <c r="N296"/>
  <c r="P284"/>
  <c r="P285"/>
  <c r="P286"/>
  <c r="P287"/>
  <c r="P288"/>
  <c r="P289"/>
  <c r="P290"/>
  <c r="P291"/>
  <c r="P292"/>
  <c r="P293"/>
  <c r="P294"/>
  <c r="P295"/>
  <c r="L295"/>
  <c r="L294"/>
  <c r="L293"/>
  <c r="L292"/>
  <c r="L291"/>
  <c r="L290"/>
  <c r="L289"/>
  <c r="L288"/>
  <c r="L287"/>
  <c r="L286"/>
  <c r="L285"/>
  <c r="L284"/>
  <c r="P283"/>
  <c r="N283"/>
  <c r="L283"/>
  <c r="J283"/>
  <c r="H283"/>
  <c r="F283"/>
  <c r="D283"/>
  <c r="D270"/>
  <c r="D271"/>
  <c r="D272"/>
  <c r="D273"/>
  <c r="D274"/>
  <c r="D275"/>
  <c r="D276"/>
  <c r="D277"/>
  <c r="D278"/>
  <c r="D279"/>
  <c r="D280"/>
  <c r="D281"/>
  <c r="D282"/>
  <c r="F270"/>
  <c r="F271"/>
  <c r="F272"/>
  <c r="F273"/>
  <c r="F274"/>
  <c r="F275"/>
  <c r="F276"/>
  <c r="F277"/>
  <c r="F278"/>
  <c r="F279"/>
  <c r="F280"/>
  <c r="F281"/>
  <c r="H270"/>
  <c r="H271"/>
  <c r="H272"/>
  <c r="H273"/>
  <c r="H274"/>
  <c r="H275"/>
  <c r="H276"/>
  <c r="H277"/>
  <c r="H278"/>
  <c r="H279"/>
  <c r="H280"/>
  <c r="H281"/>
  <c r="H282"/>
  <c r="J270"/>
  <c r="J271"/>
  <c r="J272"/>
  <c r="J273"/>
  <c r="J274"/>
  <c r="J275"/>
  <c r="J276"/>
  <c r="J277"/>
  <c r="J278"/>
  <c r="J279"/>
  <c r="J280"/>
  <c r="J281"/>
  <c r="N270"/>
  <c r="N271"/>
  <c r="N272"/>
  <c r="N273"/>
  <c r="N274"/>
  <c r="N275"/>
  <c r="N276"/>
  <c r="N277"/>
  <c r="N278"/>
  <c r="N279"/>
  <c r="N280"/>
  <c r="N281"/>
  <c r="N282"/>
  <c r="P270"/>
  <c r="P271"/>
  <c r="P272"/>
  <c r="P273"/>
  <c r="P274"/>
  <c r="P275"/>
  <c r="P276"/>
  <c r="P277"/>
  <c r="P278"/>
  <c r="P279"/>
  <c r="P280"/>
  <c r="P281"/>
  <c r="L281"/>
  <c r="L280"/>
  <c r="L279"/>
  <c r="L278"/>
  <c r="L277"/>
  <c r="L276"/>
  <c r="L275"/>
  <c r="L274"/>
  <c r="L273"/>
  <c r="L272"/>
  <c r="L271"/>
  <c r="L270"/>
  <c r="P269"/>
  <c r="N269"/>
  <c r="L269"/>
  <c r="J269"/>
  <c r="H269"/>
  <c r="F269"/>
  <c r="D269"/>
  <c r="D256"/>
  <c r="D257"/>
  <c r="D258"/>
  <c r="D259"/>
  <c r="D260"/>
  <c r="D261"/>
  <c r="D262"/>
  <c r="D263"/>
  <c r="D264"/>
  <c r="D265"/>
  <c r="D266"/>
  <c r="D267"/>
  <c r="D268"/>
  <c r="F256"/>
  <c r="F257"/>
  <c r="F258"/>
  <c r="F259"/>
  <c r="F260"/>
  <c r="F261"/>
  <c r="F262"/>
  <c r="F263"/>
  <c r="F264"/>
  <c r="F265"/>
  <c r="F266"/>
  <c r="F267"/>
  <c r="H256"/>
  <c r="H257"/>
  <c r="H258"/>
  <c r="H259"/>
  <c r="H260"/>
  <c r="H261"/>
  <c r="H262"/>
  <c r="H263"/>
  <c r="H264"/>
  <c r="H265"/>
  <c r="H266"/>
  <c r="H267"/>
  <c r="H268"/>
  <c r="J256"/>
  <c r="J257"/>
  <c r="J258"/>
  <c r="J259"/>
  <c r="J260"/>
  <c r="J261"/>
  <c r="J262"/>
  <c r="J263"/>
  <c r="J264"/>
  <c r="J265"/>
  <c r="J266"/>
  <c r="J267"/>
  <c r="N256"/>
  <c r="N257"/>
  <c r="N258"/>
  <c r="N259"/>
  <c r="N260"/>
  <c r="N261"/>
  <c r="N262"/>
  <c r="N263"/>
  <c r="N264"/>
  <c r="N265"/>
  <c r="N266"/>
  <c r="N267"/>
  <c r="N268"/>
  <c r="P256"/>
  <c r="P257"/>
  <c r="P258"/>
  <c r="P259"/>
  <c r="P260"/>
  <c r="P261"/>
  <c r="P262"/>
  <c r="P263"/>
  <c r="P264"/>
  <c r="P265"/>
  <c r="P266"/>
  <c r="P267"/>
  <c r="L267"/>
  <c r="L266"/>
  <c r="L265"/>
  <c r="L264"/>
  <c r="L263"/>
  <c r="L262"/>
  <c r="L261"/>
  <c r="L260"/>
  <c r="L259"/>
  <c r="L258"/>
  <c r="L257"/>
  <c r="L256"/>
  <c r="P255"/>
  <c r="N255"/>
  <c r="L255"/>
  <c r="J255"/>
  <c r="H255"/>
  <c r="F255"/>
  <c r="D255"/>
  <c r="D242"/>
  <c r="D243"/>
  <c r="D244"/>
  <c r="D245"/>
  <c r="D246"/>
  <c r="D247"/>
  <c r="D248"/>
  <c r="D249"/>
  <c r="D250"/>
  <c r="D251"/>
  <c r="D252"/>
  <c r="D253"/>
  <c r="D254"/>
  <c r="F242"/>
  <c r="F243"/>
  <c r="F244"/>
  <c r="F245"/>
  <c r="F246"/>
  <c r="F247"/>
  <c r="F248"/>
  <c r="F249"/>
  <c r="F250"/>
  <c r="F251"/>
  <c r="F252"/>
  <c r="F253"/>
  <c r="H242"/>
  <c r="H243"/>
  <c r="H244"/>
  <c r="H245"/>
  <c r="H246"/>
  <c r="H247"/>
  <c r="H248"/>
  <c r="H249"/>
  <c r="H250"/>
  <c r="H251"/>
  <c r="H252"/>
  <c r="H253"/>
  <c r="H254"/>
  <c r="J242"/>
  <c r="J243"/>
  <c r="J244"/>
  <c r="J245"/>
  <c r="J246"/>
  <c r="J247"/>
  <c r="J248"/>
  <c r="J249"/>
  <c r="J250"/>
  <c r="J251"/>
  <c r="J252"/>
  <c r="J253"/>
  <c r="N242"/>
  <c r="N243"/>
  <c r="N244"/>
  <c r="N245"/>
  <c r="N246"/>
  <c r="N247"/>
  <c r="N248"/>
  <c r="N249"/>
  <c r="N250"/>
  <c r="N251"/>
  <c r="N252"/>
  <c r="N253"/>
  <c r="N254"/>
  <c r="P242"/>
  <c r="P243"/>
  <c r="P244"/>
  <c r="P245"/>
  <c r="P246"/>
  <c r="P247"/>
  <c r="P248"/>
  <c r="P249"/>
  <c r="P250"/>
  <c r="P251"/>
  <c r="P252"/>
  <c r="P253"/>
  <c r="L253"/>
  <c r="L252"/>
  <c r="L251"/>
  <c r="L250"/>
  <c r="L249"/>
  <c r="L248"/>
  <c r="L247"/>
  <c r="L246"/>
  <c r="L245"/>
  <c r="L244"/>
  <c r="L243"/>
  <c r="L242"/>
  <c r="P241"/>
  <c r="N241"/>
  <c r="L241"/>
  <c r="J241"/>
  <c r="H241"/>
  <c r="F241"/>
  <c r="D241"/>
  <c r="D228"/>
  <c r="D229"/>
  <c r="D230"/>
  <c r="D231"/>
  <c r="D232"/>
  <c r="D233"/>
  <c r="D234"/>
  <c r="D235"/>
  <c r="D236"/>
  <c r="D237"/>
  <c r="D238"/>
  <c r="D239"/>
  <c r="D240"/>
  <c r="F228"/>
  <c r="F229"/>
  <c r="F230"/>
  <c r="F231"/>
  <c r="F232"/>
  <c r="F233"/>
  <c r="F234"/>
  <c r="F235"/>
  <c r="F236"/>
  <c r="F237"/>
  <c r="F238"/>
  <c r="F239"/>
  <c r="H228"/>
  <c r="H229"/>
  <c r="H230"/>
  <c r="H231"/>
  <c r="H232"/>
  <c r="H233"/>
  <c r="H234"/>
  <c r="H235"/>
  <c r="H236"/>
  <c r="H237"/>
  <c r="H238"/>
  <c r="H239"/>
  <c r="H240"/>
  <c r="J228"/>
  <c r="J229"/>
  <c r="J230"/>
  <c r="J231"/>
  <c r="J232"/>
  <c r="J233"/>
  <c r="J234"/>
  <c r="J235"/>
  <c r="J236"/>
  <c r="J237"/>
  <c r="J238"/>
  <c r="J239"/>
  <c r="N228"/>
  <c r="N229"/>
  <c r="N230"/>
  <c r="N231"/>
  <c r="N232"/>
  <c r="N233"/>
  <c r="N234"/>
  <c r="N235"/>
  <c r="N236"/>
  <c r="N237"/>
  <c r="N238"/>
  <c r="N239"/>
  <c r="N240"/>
  <c r="P228"/>
  <c r="P229"/>
  <c r="P230"/>
  <c r="P231"/>
  <c r="P232"/>
  <c r="P233"/>
  <c r="P234"/>
  <c r="P235"/>
  <c r="P236"/>
  <c r="P237"/>
  <c r="P238"/>
  <c r="P239"/>
  <c r="L239"/>
  <c r="L238"/>
  <c r="L237"/>
  <c r="L236"/>
  <c r="L235"/>
  <c r="L234"/>
  <c r="L233"/>
  <c r="L232"/>
  <c r="L231"/>
  <c r="L230"/>
  <c r="L229"/>
  <c r="L228"/>
  <c r="P227"/>
  <c r="N227"/>
  <c r="L227"/>
  <c r="J227"/>
  <c r="H227"/>
  <c r="F227"/>
  <c r="D227"/>
  <c r="D214"/>
  <c r="D215"/>
  <c r="D216"/>
  <c r="D217"/>
  <c r="D218"/>
  <c r="D219"/>
  <c r="D220"/>
  <c r="D221"/>
  <c r="D222"/>
  <c r="D223"/>
  <c r="D224"/>
  <c r="D225"/>
  <c r="F214"/>
  <c r="F215"/>
  <c r="F216"/>
  <c r="F217"/>
  <c r="F218"/>
  <c r="F219"/>
  <c r="F220"/>
  <c r="F221"/>
  <c r="F222"/>
  <c r="F223"/>
  <c r="F224"/>
  <c r="F225"/>
  <c r="H214"/>
  <c r="H215"/>
  <c r="H216"/>
  <c r="H217"/>
  <c r="H218"/>
  <c r="H219"/>
  <c r="H220"/>
  <c r="H221"/>
  <c r="H222"/>
  <c r="H223"/>
  <c r="H224"/>
  <c r="H225"/>
  <c r="H226"/>
  <c r="J214"/>
  <c r="J215"/>
  <c r="J216"/>
  <c r="J217"/>
  <c r="J218"/>
  <c r="J219"/>
  <c r="J220"/>
  <c r="J221"/>
  <c r="J222"/>
  <c r="J223"/>
  <c r="J224"/>
  <c r="J225"/>
  <c r="N214"/>
  <c r="N215"/>
  <c r="N216"/>
  <c r="N217"/>
  <c r="N218"/>
  <c r="N219"/>
  <c r="N220"/>
  <c r="N221"/>
  <c r="N222"/>
  <c r="N223"/>
  <c r="N224"/>
  <c r="N225"/>
  <c r="P214"/>
  <c r="P215"/>
  <c r="P216"/>
  <c r="P217"/>
  <c r="P218"/>
  <c r="P219"/>
  <c r="P220"/>
  <c r="P221"/>
  <c r="P222"/>
  <c r="P223"/>
  <c r="P224"/>
  <c r="P225"/>
  <c r="L225"/>
  <c r="L224"/>
  <c r="L223"/>
  <c r="L222"/>
  <c r="L221"/>
  <c r="L220"/>
  <c r="L219"/>
  <c r="L218"/>
  <c r="L217"/>
  <c r="L216"/>
  <c r="L215"/>
  <c r="L214"/>
  <c r="P213"/>
  <c r="N213"/>
  <c r="L213"/>
  <c r="J213"/>
  <c r="H213"/>
  <c r="F213"/>
  <c r="D213"/>
  <c r="D200"/>
  <c r="D201"/>
  <c r="D212" s="1"/>
  <c r="D202"/>
  <c r="D203"/>
  <c r="D204"/>
  <c r="D205"/>
  <c r="D206"/>
  <c r="D207"/>
  <c r="D208"/>
  <c r="D209"/>
  <c r="D210"/>
  <c r="D211"/>
  <c r="F200"/>
  <c r="F201"/>
  <c r="F202"/>
  <c r="F203"/>
  <c r="F204"/>
  <c r="F205"/>
  <c r="F206"/>
  <c r="F207"/>
  <c r="F208"/>
  <c r="F209"/>
  <c r="F210"/>
  <c r="F211"/>
  <c r="H200"/>
  <c r="H201"/>
  <c r="H202"/>
  <c r="H203"/>
  <c r="H204"/>
  <c r="H205"/>
  <c r="H206"/>
  <c r="H207"/>
  <c r="H208"/>
  <c r="H209"/>
  <c r="H212" s="1"/>
  <c r="H210"/>
  <c r="H211"/>
  <c r="J200"/>
  <c r="J201"/>
  <c r="J202"/>
  <c r="J203"/>
  <c r="J204"/>
  <c r="J205"/>
  <c r="J206"/>
  <c r="J207"/>
  <c r="J208"/>
  <c r="J209"/>
  <c r="J210"/>
  <c r="J211"/>
  <c r="N200"/>
  <c r="N201"/>
  <c r="N202"/>
  <c r="N203"/>
  <c r="N204"/>
  <c r="N205"/>
  <c r="N206"/>
  <c r="N207"/>
  <c r="N208"/>
  <c r="N209"/>
  <c r="N210"/>
  <c r="N211"/>
  <c r="P200"/>
  <c r="P201"/>
  <c r="P202"/>
  <c r="P203"/>
  <c r="P204"/>
  <c r="P205"/>
  <c r="P206"/>
  <c r="P207"/>
  <c r="P208"/>
  <c r="P209"/>
  <c r="P210"/>
  <c r="P211"/>
  <c r="L211"/>
  <c r="L210"/>
  <c r="L209"/>
  <c r="L208"/>
  <c r="L207"/>
  <c r="L206"/>
  <c r="L205"/>
  <c r="L204"/>
  <c r="L203"/>
  <c r="L202"/>
  <c r="L201"/>
  <c r="L200"/>
  <c r="P199"/>
  <c r="N199"/>
  <c r="L199"/>
  <c r="J199"/>
  <c r="H199"/>
  <c r="F199"/>
  <c r="D199"/>
  <c r="D186"/>
  <c r="D187"/>
  <c r="D188"/>
  <c r="D189"/>
  <c r="D190"/>
  <c r="D191"/>
  <c r="D192"/>
  <c r="D193"/>
  <c r="D194"/>
  <c r="D195"/>
  <c r="D196"/>
  <c r="D197"/>
  <c r="F186"/>
  <c r="F187"/>
  <c r="F188"/>
  <c r="F189"/>
  <c r="F190"/>
  <c r="F191"/>
  <c r="F192"/>
  <c r="F193"/>
  <c r="F194"/>
  <c r="F195"/>
  <c r="F196"/>
  <c r="F197"/>
  <c r="H186"/>
  <c r="H187"/>
  <c r="H188"/>
  <c r="H189"/>
  <c r="H190"/>
  <c r="H191"/>
  <c r="H192"/>
  <c r="H193"/>
  <c r="H194"/>
  <c r="H195"/>
  <c r="H196"/>
  <c r="H197"/>
  <c r="J186"/>
  <c r="J187"/>
  <c r="J188"/>
  <c r="J189"/>
  <c r="J190"/>
  <c r="J191"/>
  <c r="J192"/>
  <c r="J193"/>
  <c r="J194"/>
  <c r="J195"/>
  <c r="J196"/>
  <c r="J197"/>
  <c r="N186"/>
  <c r="N187"/>
  <c r="N188"/>
  <c r="N189"/>
  <c r="N190"/>
  <c r="N191"/>
  <c r="N192"/>
  <c r="N193"/>
  <c r="N194"/>
  <c r="N195"/>
  <c r="N196"/>
  <c r="N197"/>
  <c r="P186"/>
  <c r="P187"/>
  <c r="P188"/>
  <c r="P189"/>
  <c r="P190"/>
  <c r="P191"/>
  <c r="P192"/>
  <c r="P193"/>
  <c r="P194"/>
  <c r="P195"/>
  <c r="P196"/>
  <c r="P197"/>
  <c r="L197"/>
  <c r="L196"/>
  <c r="L195"/>
  <c r="L194"/>
  <c r="L193"/>
  <c r="L192"/>
  <c r="L191"/>
  <c r="L190"/>
  <c r="L189"/>
  <c r="L188"/>
  <c r="L187"/>
  <c r="L186"/>
  <c r="P185"/>
  <c r="N185"/>
  <c r="L185"/>
  <c r="J185"/>
  <c r="H185"/>
  <c r="F185"/>
  <c r="D185"/>
  <c r="D172"/>
  <c r="D173"/>
  <c r="D184" s="1"/>
  <c r="D174"/>
  <c r="D175"/>
  <c r="D176"/>
  <c r="D177"/>
  <c r="D178"/>
  <c r="D179"/>
  <c r="D180"/>
  <c r="D181"/>
  <c r="D182"/>
  <c r="D183"/>
  <c r="F172"/>
  <c r="F173"/>
  <c r="F174"/>
  <c r="F175"/>
  <c r="F176"/>
  <c r="F177"/>
  <c r="F178"/>
  <c r="F179"/>
  <c r="F180"/>
  <c r="F181"/>
  <c r="F182"/>
  <c r="F183"/>
  <c r="H172"/>
  <c r="H173"/>
  <c r="H174"/>
  <c r="H175"/>
  <c r="H176"/>
  <c r="H177"/>
  <c r="H178"/>
  <c r="H179"/>
  <c r="H180"/>
  <c r="H181"/>
  <c r="H182"/>
  <c r="H183"/>
  <c r="J172"/>
  <c r="J173"/>
  <c r="J174"/>
  <c r="J175"/>
  <c r="J176"/>
  <c r="J177"/>
  <c r="J178"/>
  <c r="J179"/>
  <c r="J180"/>
  <c r="J181"/>
  <c r="J182"/>
  <c r="J183"/>
  <c r="N172"/>
  <c r="N173"/>
  <c r="N174"/>
  <c r="N175"/>
  <c r="N176"/>
  <c r="N177"/>
  <c r="N178"/>
  <c r="N179"/>
  <c r="N180"/>
  <c r="N181"/>
  <c r="N182"/>
  <c r="N183"/>
  <c r="P172"/>
  <c r="P173"/>
  <c r="P174"/>
  <c r="P175"/>
  <c r="P176"/>
  <c r="P177"/>
  <c r="P178"/>
  <c r="P179"/>
  <c r="P180"/>
  <c r="P181"/>
  <c r="P182"/>
  <c r="P183"/>
  <c r="L183"/>
  <c r="L182"/>
  <c r="L181"/>
  <c r="L180"/>
  <c r="L179"/>
  <c r="L178"/>
  <c r="L177"/>
  <c r="L176"/>
  <c r="L175"/>
  <c r="L174"/>
  <c r="L173"/>
  <c r="L172"/>
  <c r="P171"/>
  <c r="N171"/>
  <c r="L171"/>
  <c r="J171"/>
  <c r="H171"/>
  <c r="F171"/>
  <c r="D171"/>
  <c r="D158"/>
  <c r="D159"/>
  <c r="D160"/>
  <c r="D161"/>
  <c r="D162"/>
  <c r="D163"/>
  <c r="D164"/>
  <c r="D165"/>
  <c r="D166"/>
  <c r="D167"/>
  <c r="D168"/>
  <c r="D169"/>
  <c r="F158"/>
  <c r="F159"/>
  <c r="F160"/>
  <c r="F161"/>
  <c r="F162"/>
  <c r="F163"/>
  <c r="F164"/>
  <c r="F165"/>
  <c r="F166"/>
  <c r="F167"/>
  <c r="F168"/>
  <c r="F169"/>
  <c r="H158"/>
  <c r="H159"/>
  <c r="H160"/>
  <c r="H161"/>
  <c r="H162"/>
  <c r="H163"/>
  <c r="H164"/>
  <c r="H165"/>
  <c r="H166"/>
  <c r="H167"/>
  <c r="H168"/>
  <c r="H169"/>
  <c r="J158"/>
  <c r="J159"/>
  <c r="J160"/>
  <c r="J161"/>
  <c r="J162"/>
  <c r="J163"/>
  <c r="J164"/>
  <c r="J165"/>
  <c r="J166"/>
  <c r="J167"/>
  <c r="J168"/>
  <c r="J169"/>
  <c r="N158"/>
  <c r="N159"/>
  <c r="N160"/>
  <c r="N161"/>
  <c r="N170" s="1"/>
  <c r="N162"/>
  <c r="N163"/>
  <c r="N164"/>
  <c r="N165"/>
  <c r="N166"/>
  <c r="N167"/>
  <c r="N168"/>
  <c r="N169"/>
  <c r="P158"/>
  <c r="P159"/>
  <c r="P160"/>
  <c r="P161"/>
  <c r="P162"/>
  <c r="P163"/>
  <c r="P164"/>
  <c r="P165"/>
  <c r="P166"/>
  <c r="P167"/>
  <c r="P168"/>
  <c r="P169"/>
  <c r="L169"/>
  <c r="L168"/>
  <c r="L167"/>
  <c r="L166"/>
  <c r="L165"/>
  <c r="L164"/>
  <c r="L163"/>
  <c r="L162"/>
  <c r="L161"/>
  <c r="L160"/>
  <c r="L159"/>
  <c r="L158"/>
  <c r="P157"/>
  <c r="N157"/>
  <c r="L157"/>
  <c r="J157"/>
  <c r="H157"/>
  <c r="F157"/>
  <c r="D157"/>
  <c r="D144"/>
  <c r="D145"/>
  <c r="D146"/>
  <c r="D147"/>
  <c r="D148"/>
  <c r="D149"/>
  <c r="D150"/>
  <c r="D151"/>
  <c r="D152"/>
  <c r="D153"/>
  <c r="D154"/>
  <c r="D155"/>
  <c r="F144"/>
  <c r="F145"/>
  <c r="F146"/>
  <c r="F147"/>
  <c r="F148"/>
  <c r="F149"/>
  <c r="F150"/>
  <c r="F151"/>
  <c r="F152"/>
  <c r="F153"/>
  <c r="F154"/>
  <c r="F155"/>
  <c r="H144"/>
  <c r="H145"/>
  <c r="H146"/>
  <c r="H147"/>
  <c r="H156" s="1"/>
  <c r="H148"/>
  <c r="H149"/>
  <c r="H150"/>
  <c r="H151"/>
  <c r="H152"/>
  <c r="H153"/>
  <c r="H154"/>
  <c r="H155"/>
  <c r="J144"/>
  <c r="J145"/>
  <c r="J156" s="1"/>
  <c r="J146"/>
  <c r="J147"/>
  <c r="J148"/>
  <c r="J149"/>
  <c r="J150"/>
  <c r="J151"/>
  <c r="J152"/>
  <c r="J153"/>
  <c r="J154"/>
  <c r="J155"/>
  <c r="N144"/>
  <c r="N145"/>
  <c r="N146"/>
  <c r="N147"/>
  <c r="N148"/>
  <c r="N149"/>
  <c r="N150"/>
  <c r="N151"/>
  <c r="N152"/>
  <c r="N153"/>
  <c r="N154"/>
  <c r="N155"/>
  <c r="N156"/>
  <c r="P144"/>
  <c r="P145"/>
  <c r="P156" s="1"/>
  <c r="P146"/>
  <c r="P147"/>
  <c r="P148"/>
  <c r="P149"/>
  <c r="P150"/>
  <c r="P151"/>
  <c r="P152"/>
  <c r="P153"/>
  <c r="P154"/>
  <c r="P155"/>
  <c r="L155"/>
  <c r="L154"/>
  <c r="L153"/>
  <c r="L152"/>
  <c r="L151"/>
  <c r="L150"/>
  <c r="L149"/>
  <c r="L148"/>
  <c r="L147"/>
  <c r="L146"/>
  <c r="L145"/>
  <c r="L144"/>
  <c r="P143"/>
  <c r="N143"/>
  <c r="L143"/>
  <c r="J143"/>
  <c r="H143"/>
  <c r="F143"/>
  <c r="D143"/>
  <c r="D130"/>
  <c r="D131"/>
  <c r="D132"/>
  <c r="D133"/>
  <c r="D134"/>
  <c r="D135"/>
  <c r="D136"/>
  <c r="D137"/>
  <c r="D138"/>
  <c r="D139"/>
  <c r="D140"/>
  <c r="D141"/>
  <c r="F130"/>
  <c r="F131"/>
  <c r="F132"/>
  <c r="F133"/>
  <c r="F134"/>
  <c r="F135"/>
  <c r="F136"/>
  <c r="F137"/>
  <c r="F138"/>
  <c r="F139"/>
  <c r="F140"/>
  <c r="F141"/>
  <c r="H130"/>
  <c r="H131"/>
  <c r="H132"/>
  <c r="H133"/>
  <c r="H142" s="1"/>
  <c r="H134"/>
  <c r="H135"/>
  <c r="H136"/>
  <c r="H137"/>
  <c r="H138"/>
  <c r="H139"/>
  <c r="H140"/>
  <c r="H141"/>
  <c r="J130"/>
  <c r="J131"/>
  <c r="J132"/>
  <c r="J133"/>
  <c r="J134"/>
  <c r="J135"/>
  <c r="J136"/>
  <c r="J137"/>
  <c r="J138"/>
  <c r="J139"/>
  <c r="J140"/>
  <c r="J141"/>
  <c r="N130"/>
  <c r="N131"/>
  <c r="N132"/>
  <c r="N133"/>
  <c r="N134"/>
  <c r="N135"/>
  <c r="N142" s="1"/>
  <c r="N136"/>
  <c r="N137"/>
  <c r="N138"/>
  <c r="N139"/>
  <c r="N140"/>
  <c r="N141"/>
  <c r="P130"/>
  <c r="P131"/>
  <c r="P132"/>
  <c r="P133"/>
  <c r="P134"/>
  <c r="P135"/>
  <c r="P136"/>
  <c r="P137"/>
  <c r="P138"/>
  <c r="P139"/>
  <c r="P140"/>
  <c r="P141"/>
  <c r="L141"/>
  <c r="L140"/>
  <c r="L139"/>
  <c r="L138"/>
  <c r="L137"/>
  <c r="L136"/>
  <c r="L135"/>
  <c r="L134"/>
  <c r="L133"/>
  <c r="L132"/>
  <c r="L131"/>
  <c r="L130"/>
  <c r="P129"/>
  <c r="N129"/>
  <c r="L129"/>
  <c r="J129"/>
  <c r="H129"/>
  <c r="F129"/>
  <c r="D129"/>
  <c r="D116"/>
  <c r="D117"/>
  <c r="D128" s="1"/>
  <c r="D118"/>
  <c r="D119"/>
  <c r="D120"/>
  <c r="D121"/>
  <c r="D122"/>
  <c r="D123"/>
  <c r="D124"/>
  <c r="D125"/>
  <c r="D126"/>
  <c r="D127"/>
  <c r="F116"/>
  <c r="F117"/>
  <c r="F118"/>
  <c r="F119"/>
  <c r="F120"/>
  <c r="F121"/>
  <c r="F122"/>
  <c r="F123"/>
  <c r="F124"/>
  <c r="F125"/>
  <c r="F126"/>
  <c r="F127"/>
  <c r="H116"/>
  <c r="H117"/>
  <c r="H128" s="1"/>
  <c r="H118"/>
  <c r="H119"/>
  <c r="H120"/>
  <c r="H121"/>
  <c r="H122"/>
  <c r="H123"/>
  <c r="H124"/>
  <c r="H125"/>
  <c r="H126"/>
  <c r="H127"/>
  <c r="J116"/>
  <c r="J117"/>
  <c r="J128" s="1"/>
  <c r="J118"/>
  <c r="J119"/>
  <c r="J120"/>
  <c r="J121"/>
  <c r="J122"/>
  <c r="J123"/>
  <c r="J124"/>
  <c r="J125"/>
  <c r="J126"/>
  <c r="J127"/>
  <c r="N116"/>
  <c r="N117"/>
  <c r="N118"/>
  <c r="N119"/>
  <c r="N128" s="1"/>
  <c r="N120"/>
  <c r="N121"/>
  <c r="N122"/>
  <c r="N123"/>
  <c r="N124"/>
  <c r="N125"/>
  <c r="N126"/>
  <c r="N127"/>
  <c r="P116"/>
  <c r="P117"/>
  <c r="P118"/>
  <c r="P119"/>
  <c r="P120"/>
  <c r="P121"/>
  <c r="P122"/>
  <c r="P123"/>
  <c r="P124"/>
  <c r="P125"/>
  <c r="P126"/>
  <c r="P127"/>
  <c r="L127"/>
  <c r="L126"/>
  <c r="L125"/>
  <c r="L124"/>
  <c r="L123"/>
  <c r="L122"/>
  <c r="L121"/>
  <c r="L120"/>
  <c r="L119"/>
  <c r="L118"/>
  <c r="L117"/>
  <c r="L116"/>
  <c r="P115"/>
  <c r="N115"/>
  <c r="L115"/>
  <c r="J115"/>
  <c r="H115"/>
  <c r="F115"/>
  <c r="D115"/>
  <c r="D102"/>
  <c r="D103"/>
  <c r="D114" s="1"/>
  <c r="D104"/>
  <c r="D105"/>
  <c r="D106"/>
  <c r="D107"/>
  <c r="D108"/>
  <c r="D109"/>
  <c r="D110"/>
  <c r="D111"/>
  <c r="D112"/>
  <c r="D113"/>
  <c r="F102"/>
  <c r="F103"/>
  <c r="F104"/>
  <c r="F105"/>
  <c r="F106"/>
  <c r="F107"/>
  <c r="F108"/>
  <c r="F109"/>
  <c r="F110"/>
  <c r="F111"/>
  <c r="F112"/>
  <c r="F113"/>
  <c r="H102"/>
  <c r="H103"/>
  <c r="H104"/>
  <c r="H105"/>
  <c r="H106"/>
  <c r="H107"/>
  <c r="H108"/>
  <c r="H109"/>
  <c r="H114" s="1"/>
  <c r="H110"/>
  <c r="H111"/>
  <c r="H112"/>
  <c r="H113"/>
  <c r="J102"/>
  <c r="J103"/>
  <c r="J104"/>
  <c r="J105"/>
  <c r="J106"/>
  <c r="J107"/>
  <c r="J108"/>
  <c r="J109"/>
  <c r="J110"/>
  <c r="J111"/>
  <c r="J112"/>
  <c r="J113"/>
  <c r="N102"/>
  <c r="N103"/>
  <c r="N104"/>
  <c r="N105"/>
  <c r="N106"/>
  <c r="N107"/>
  <c r="N108"/>
  <c r="N109"/>
  <c r="N110"/>
  <c r="N111"/>
  <c r="N112"/>
  <c r="N113"/>
  <c r="P102"/>
  <c r="P103"/>
  <c r="P104"/>
  <c r="P105"/>
  <c r="P106"/>
  <c r="P107"/>
  <c r="P108"/>
  <c r="P109"/>
  <c r="P110"/>
  <c r="P111"/>
  <c r="P112"/>
  <c r="P113"/>
  <c r="L113"/>
  <c r="L112"/>
  <c r="L111"/>
  <c r="L110"/>
  <c r="L109"/>
  <c r="L108"/>
  <c r="L107"/>
  <c r="L106"/>
  <c r="L105"/>
  <c r="L104"/>
  <c r="L103"/>
  <c r="L102"/>
  <c r="P101"/>
  <c r="N101"/>
  <c r="L101"/>
  <c r="J101"/>
  <c r="H101"/>
  <c r="F101"/>
  <c r="D101"/>
  <c r="D88"/>
  <c r="D89"/>
  <c r="D100" s="1"/>
  <c r="D90"/>
  <c r="D91"/>
  <c r="D92"/>
  <c r="D93"/>
  <c r="D94"/>
  <c r="D95"/>
  <c r="D96"/>
  <c r="D97"/>
  <c r="D98"/>
  <c r="D99"/>
  <c r="F88"/>
  <c r="F89"/>
  <c r="F90"/>
  <c r="F91"/>
  <c r="F92"/>
  <c r="F93"/>
  <c r="F94"/>
  <c r="F95"/>
  <c r="F96"/>
  <c r="F97"/>
  <c r="F98"/>
  <c r="F99"/>
  <c r="H88"/>
  <c r="H89"/>
  <c r="H90"/>
  <c r="H91"/>
  <c r="H92"/>
  <c r="H93"/>
  <c r="H94"/>
  <c r="H95"/>
  <c r="H96"/>
  <c r="H97"/>
  <c r="H98"/>
  <c r="H99"/>
  <c r="J88"/>
  <c r="J89"/>
  <c r="J90"/>
  <c r="J91"/>
  <c r="J92"/>
  <c r="J93"/>
  <c r="J94"/>
  <c r="J95"/>
  <c r="J96"/>
  <c r="J97"/>
  <c r="J98"/>
  <c r="J99"/>
  <c r="N88"/>
  <c r="N89"/>
  <c r="N90"/>
  <c r="N91"/>
  <c r="N92"/>
  <c r="N93"/>
  <c r="N94"/>
  <c r="N95"/>
  <c r="N96"/>
  <c r="N97"/>
  <c r="N98"/>
  <c r="N99"/>
  <c r="P88"/>
  <c r="P89"/>
  <c r="P90"/>
  <c r="P91"/>
  <c r="P92"/>
  <c r="P93"/>
  <c r="P94"/>
  <c r="P95"/>
  <c r="P96"/>
  <c r="P97"/>
  <c r="P98"/>
  <c r="P99"/>
  <c r="L99"/>
  <c r="L98"/>
  <c r="L97"/>
  <c r="L96"/>
  <c r="L95"/>
  <c r="L94"/>
  <c r="L93"/>
  <c r="L92"/>
  <c r="L91"/>
  <c r="L90"/>
  <c r="L89"/>
  <c r="L88"/>
  <c r="P87"/>
  <c r="N87"/>
  <c r="L87"/>
  <c r="J87"/>
  <c r="H87"/>
  <c r="F87"/>
  <c r="D87"/>
  <c r="D74"/>
  <c r="D75"/>
  <c r="D86" s="1"/>
  <c r="D76"/>
  <c r="D77"/>
  <c r="D78"/>
  <c r="D79"/>
  <c r="D80"/>
  <c r="D81"/>
  <c r="D82"/>
  <c r="D83"/>
  <c r="D84"/>
  <c r="D85"/>
  <c r="F74"/>
  <c r="F75"/>
  <c r="F76"/>
  <c r="F77"/>
  <c r="F78"/>
  <c r="F79"/>
  <c r="F80"/>
  <c r="F81"/>
  <c r="F82"/>
  <c r="F83"/>
  <c r="F84"/>
  <c r="F85"/>
  <c r="H74"/>
  <c r="H75"/>
  <c r="H76"/>
  <c r="H77"/>
  <c r="H78"/>
  <c r="H79"/>
  <c r="H80"/>
  <c r="H81"/>
  <c r="H82"/>
  <c r="H83"/>
  <c r="H84"/>
  <c r="H85"/>
  <c r="J74"/>
  <c r="J75"/>
  <c r="J76"/>
  <c r="J77"/>
  <c r="J78"/>
  <c r="J79"/>
  <c r="J80"/>
  <c r="J81"/>
  <c r="J82"/>
  <c r="J83"/>
  <c r="J84"/>
  <c r="J85"/>
  <c r="N74"/>
  <c r="N75"/>
  <c r="N76"/>
  <c r="N77"/>
  <c r="N78"/>
  <c r="N79"/>
  <c r="N80"/>
  <c r="N81"/>
  <c r="N82"/>
  <c r="N83"/>
  <c r="N84"/>
  <c r="N85"/>
  <c r="N86"/>
  <c r="P74"/>
  <c r="P75"/>
  <c r="P76"/>
  <c r="P77"/>
  <c r="P78"/>
  <c r="P79"/>
  <c r="P80"/>
  <c r="P81"/>
  <c r="P82"/>
  <c r="P83"/>
  <c r="P84"/>
  <c r="P85"/>
  <c r="L85"/>
  <c r="L84"/>
  <c r="L83"/>
  <c r="L82"/>
  <c r="L81"/>
  <c r="L80"/>
  <c r="L79"/>
  <c r="L78"/>
  <c r="L77"/>
  <c r="L76"/>
  <c r="L75"/>
  <c r="L74"/>
  <c r="P73"/>
  <c r="N73"/>
  <c r="L73"/>
  <c r="J73"/>
  <c r="H73"/>
  <c r="F73"/>
  <c r="D73"/>
  <c r="D60"/>
  <c r="D61"/>
  <c r="D72" s="1"/>
  <c r="D62"/>
  <c r="D63"/>
  <c r="D64"/>
  <c r="D65"/>
  <c r="D66"/>
  <c r="D67"/>
  <c r="D68"/>
  <c r="D69"/>
  <c r="D70"/>
  <c r="D71"/>
  <c r="F60"/>
  <c r="F61"/>
  <c r="F62"/>
  <c r="F63"/>
  <c r="F64"/>
  <c r="F65"/>
  <c r="F66"/>
  <c r="F67"/>
  <c r="F68"/>
  <c r="F69"/>
  <c r="F70"/>
  <c r="F71"/>
  <c r="H60"/>
  <c r="H61"/>
  <c r="H62"/>
  <c r="H63"/>
  <c r="H64"/>
  <c r="H65"/>
  <c r="H66"/>
  <c r="H67"/>
  <c r="H68"/>
  <c r="H69"/>
  <c r="H70"/>
  <c r="H71"/>
  <c r="J60"/>
  <c r="J61"/>
  <c r="J62"/>
  <c r="J63"/>
  <c r="J64"/>
  <c r="J65"/>
  <c r="J66"/>
  <c r="J67"/>
  <c r="J68"/>
  <c r="J69"/>
  <c r="J70"/>
  <c r="J71"/>
  <c r="N60"/>
  <c r="N61"/>
  <c r="N62"/>
  <c r="N63"/>
  <c r="N64"/>
  <c r="N65"/>
  <c r="N66"/>
  <c r="N67"/>
  <c r="N68"/>
  <c r="N69"/>
  <c r="N70"/>
  <c r="N71"/>
  <c r="N72"/>
  <c r="P60"/>
  <c r="P61"/>
  <c r="P62"/>
  <c r="P63"/>
  <c r="P64"/>
  <c r="P65"/>
  <c r="P66"/>
  <c r="P67"/>
  <c r="P68"/>
  <c r="P69"/>
  <c r="P70"/>
  <c r="P71"/>
  <c r="L71"/>
  <c r="L70"/>
  <c r="L69"/>
  <c r="L68"/>
  <c r="L67"/>
  <c r="L66"/>
  <c r="L65"/>
  <c r="L64"/>
  <c r="L63"/>
  <c r="L62"/>
  <c r="L61"/>
  <c r="L60"/>
  <c r="P59"/>
  <c r="N59"/>
  <c r="L59"/>
  <c r="J59"/>
  <c r="H59"/>
  <c r="F59"/>
  <c r="D59"/>
  <c r="D46"/>
  <c r="D47"/>
  <c r="D58" s="1"/>
  <c r="D48"/>
  <c r="D49"/>
  <c r="D50"/>
  <c r="D51"/>
  <c r="D52"/>
  <c r="D53"/>
  <c r="D54"/>
  <c r="D55"/>
  <c r="D56"/>
  <c r="D57"/>
  <c r="F46"/>
  <c r="F47"/>
  <c r="F48"/>
  <c r="F49"/>
  <c r="F50"/>
  <c r="F51"/>
  <c r="F52"/>
  <c r="F53"/>
  <c r="F54"/>
  <c r="F55"/>
  <c r="F56"/>
  <c r="F57"/>
  <c r="H46"/>
  <c r="H47"/>
  <c r="H58" s="1"/>
  <c r="H48"/>
  <c r="H49"/>
  <c r="H50"/>
  <c r="H51"/>
  <c r="H52"/>
  <c r="H53"/>
  <c r="H54"/>
  <c r="H55"/>
  <c r="H56"/>
  <c r="H57"/>
  <c r="J46"/>
  <c r="J47"/>
  <c r="J48"/>
  <c r="J49"/>
  <c r="J50"/>
  <c r="J51"/>
  <c r="J52"/>
  <c r="J53"/>
  <c r="J54"/>
  <c r="J55"/>
  <c r="J56"/>
  <c r="J57"/>
  <c r="N46"/>
  <c r="N47"/>
  <c r="N48"/>
  <c r="N49"/>
  <c r="N50"/>
  <c r="N51"/>
  <c r="N52"/>
  <c r="N53"/>
  <c r="N58" s="1"/>
  <c r="N54"/>
  <c r="N55"/>
  <c r="N56"/>
  <c r="N57"/>
  <c r="P46"/>
  <c r="P47"/>
  <c r="P48"/>
  <c r="P49"/>
  <c r="P50"/>
  <c r="P51"/>
  <c r="P52"/>
  <c r="P53"/>
  <c r="P54"/>
  <c r="P55"/>
  <c r="P56"/>
  <c r="P57"/>
  <c r="L57"/>
  <c r="L56"/>
  <c r="L55"/>
  <c r="L54"/>
  <c r="L53"/>
  <c r="L52"/>
  <c r="L51"/>
  <c r="L50"/>
  <c r="L49"/>
  <c r="L48"/>
  <c r="L47"/>
  <c r="L46"/>
  <c r="P45"/>
  <c r="N45"/>
  <c r="L45"/>
  <c r="J45"/>
  <c r="H45"/>
  <c r="F45"/>
  <c r="D45"/>
  <c r="L43"/>
  <c r="L42"/>
  <c r="L41"/>
  <c r="L40"/>
  <c r="L39"/>
  <c r="L38"/>
  <c r="L37"/>
  <c r="L36"/>
  <c r="L35"/>
  <c r="L34"/>
  <c r="L33"/>
  <c r="L32"/>
  <c r="P31"/>
  <c r="N31"/>
  <c r="L31"/>
  <c r="J31"/>
  <c r="H31"/>
  <c r="F31"/>
  <c r="D31"/>
  <c r="L29"/>
  <c r="L28"/>
  <c r="L27"/>
  <c r="L26"/>
  <c r="L25"/>
  <c r="L24"/>
  <c r="L23"/>
  <c r="L22"/>
  <c r="L21"/>
  <c r="L20"/>
  <c r="L19"/>
  <c r="L18"/>
  <c r="P17"/>
  <c r="N17"/>
  <c r="L17"/>
  <c r="J17"/>
  <c r="H17"/>
  <c r="F17"/>
  <c r="D17"/>
  <c r="L15"/>
  <c r="L14"/>
  <c r="L13"/>
  <c r="L12"/>
  <c r="L11"/>
  <c r="L10"/>
  <c r="L9"/>
  <c r="L8"/>
  <c r="L7"/>
  <c r="L6"/>
  <c r="L5"/>
  <c r="L4"/>
  <c r="N351" i="1"/>
  <c r="N350"/>
  <c r="N349"/>
  <c r="N348"/>
  <c r="N347"/>
  <c r="N346"/>
  <c r="N345"/>
  <c r="N344"/>
  <c r="N343"/>
  <c r="N342"/>
  <c r="N341"/>
  <c r="N340"/>
  <c r="N337"/>
  <c r="N336"/>
  <c r="N335"/>
  <c r="N334"/>
  <c r="N333"/>
  <c r="N332"/>
  <c r="N331"/>
  <c r="N330"/>
  <c r="N329"/>
  <c r="N328"/>
  <c r="N327"/>
  <c r="N326"/>
  <c r="N323"/>
  <c r="N322"/>
  <c r="N321"/>
  <c r="N320"/>
  <c r="N319"/>
  <c r="N318"/>
  <c r="N317"/>
  <c r="N316"/>
  <c r="N315"/>
  <c r="N314"/>
  <c r="N313"/>
  <c r="N312"/>
  <c r="N309"/>
  <c r="N308"/>
  <c r="N307"/>
  <c r="N306"/>
  <c r="N305"/>
  <c r="N304"/>
  <c r="N303"/>
  <c r="N302"/>
  <c r="N301"/>
  <c r="N300"/>
  <c r="N299"/>
  <c r="N298"/>
  <c r="N295"/>
  <c r="N294"/>
  <c r="N293"/>
  <c r="N292"/>
  <c r="N291"/>
  <c r="N290"/>
  <c r="N289"/>
  <c r="N288"/>
  <c r="N287"/>
  <c r="N286"/>
  <c r="N285"/>
  <c r="N284"/>
  <c r="N281"/>
  <c r="N280"/>
  <c r="N279"/>
  <c r="N278"/>
  <c r="N277"/>
  <c r="N276"/>
  <c r="N275"/>
  <c r="N274"/>
  <c r="N273"/>
  <c r="N272"/>
  <c r="N271"/>
  <c r="N270"/>
  <c r="N267"/>
  <c r="N266"/>
  <c r="N265"/>
  <c r="N264"/>
  <c r="N263"/>
  <c r="N262"/>
  <c r="N261"/>
  <c r="N260"/>
  <c r="N259"/>
  <c r="N258"/>
  <c r="N257"/>
  <c r="N256"/>
  <c r="N253"/>
  <c r="N252"/>
  <c r="N251"/>
  <c r="N250"/>
  <c r="N249"/>
  <c r="N248"/>
  <c r="N247"/>
  <c r="N246"/>
  <c r="N245"/>
  <c r="N244"/>
  <c r="N243"/>
  <c r="N242"/>
  <c r="N239"/>
  <c r="N238"/>
  <c r="N237"/>
  <c r="N236"/>
  <c r="N235"/>
  <c r="N234"/>
  <c r="N233"/>
  <c r="N232"/>
  <c r="N231"/>
  <c r="N230"/>
  <c r="N229"/>
  <c r="N228"/>
  <c r="N225"/>
  <c r="N224"/>
  <c r="N223"/>
  <c r="N222"/>
  <c r="N221"/>
  <c r="N220"/>
  <c r="N219"/>
  <c r="N218"/>
  <c r="N217"/>
  <c r="N216"/>
  <c r="N215"/>
  <c r="N214"/>
  <c r="N211"/>
  <c r="N210"/>
  <c r="N209"/>
  <c r="N208"/>
  <c r="N207"/>
  <c r="N206"/>
  <c r="N205"/>
  <c r="N204"/>
  <c r="N203"/>
  <c r="N202"/>
  <c r="N201"/>
  <c r="N200"/>
  <c r="N197"/>
  <c r="N196"/>
  <c r="N195"/>
  <c r="N194"/>
  <c r="N193"/>
  <c r="N192"/>
  <c r="N191"/>
  <c r="N190"/>
  <c r="N189"/>
  <c r="N188"/>
  <c r="N187"/>
  <c r="N186"/>
  <c r="N183"/>
  <c r="N182"/>
  <c r="N181"/>
  <c r="N180"/>
  <c r="N179"/>
  <c r="N178"/>
  <c r="N177"/>
  <c r="N176"/>
  <c r="N175"/>
  <c r="N174"/>
  <c r="N173"/>
  <c r="N172"/>
  <c r="N169"/>
  <c r="N168"/>
  <c r="N167"/>
  <c r="N166"/>
  <c r="N165"/>
  <c r="N164"/>
  <c r="N163"/>
  <c r="N162"/>
  <c r="N161"/>
  <c r="N160"/>
  <c r="N159"/>
  <c r="N158"/>
  <c r="N155"/>
  <c r="N154"/>
  <c r="N153"/>
  <c r="N152"/>
  <c r="N151"/>
  <c r="N150"/>
  <c r="N149"/>
  <c r="N148"/>
  <c r="N147"/>
  <c r="N146"/>
  <c r="N145"/>
  <c r="N144"/>
  <c r="N141"/>
  <c r="N140"/>
  <c r="N139"/>
  <c r="N138"/>
  <c r="N137"/>
  <c r="N136"/>
  <c r="N135"/>
  <c r="N134"/>
  <c r="N133"/>
  <c r="N132"/>
  <c r="N131"/>
  <c r="N130"/>
  <c r="N127"/>
  <c r="N126"/>
  <c r="N125"/>
  <c r="N124"/>
  <c r="N123"/>
  <c r="N122"/>
  <c r="N121"/>
  <c r="N120"/>
  <c r="N119"/>
  <c r="N118"/>
  <c r="N117"/>
  <c r="N116"/>
  <c r="N113"/>
  <c r="N112"/>
  <c r="N111"/>
  <c r="N110"/>
  <c r="N109"/>
  <c r="N108"/>
  <c r="N107"/>
  <c r="N106"/>
  <c r="N105"/>
  <c r="N104"/>
  <c r="N103"/>
  <c r="N102"/>
  <c r="N99"/>
  <c r="N98"/>
  <c r="N97"/>
  <c r="N96"/>
  <c r="N95"/>
  <c r="N94"/>
  <c r="N93"/>
  <c r="N92"/>
  <c r="N91"/>
  <c r="N90"/>
  <c r="N89"/>
  <c r="N88"/>
  <c r="N85"/>
  <c r="N84"/>
  <c r="N83"/>
  <c r="N82"/>
  <c r="N81"/>
  <c r="N80"/>
  <c r="N79"/>
  <c r="N78"/>
  <c r="N77"/>
  <c r="N76"/>
  <c r="N75"/>
  <c r="N74"/>
  <c r="N71"/>
  <c r="N70"/>
  <c r="N69"/>
  <c r="N68"/>
  <c r="N67"/>
  <c r="N66"/>
  <c r="N65"/>
  <c r="N64"/>
  <c r="N63"/>
  <c r="N62"/>
  <c r="N61"/>
  <c r="N60"/>
  <c r="N57"/>
  <c r="N56"/>
  <c r="N55"/>
  <c r="N54"/>
  <c r="N53"/>
  <c r="N52"/>
  <c r="N51"/>
  <c r="N50"/>
  <c r="N49"/>
  <c r="N48"/>
  <c r="N47"/>
  <c r="N46"/>
  <c r="N43"/>
  <c r="N42"/>
  <c r="N41"/>
  <c r="N40"/>
  <c r="N39"/>
  <c r="N38"/>
  <c r="N37"/>
  <c r="N36"/>
  <c r="N35"/>
  <c r="N34"/>
  <c r="N33"/>
  <c r="N32"/>
  <c r="N29"/>
  <c r="N28"/>
  <c r="N27"/>
  <c r="N26"/>
  <c r="N25"/>
  <c r="N24"/>
  <c r="N23"/>
  <c r="N22"/>
  <c r="N21"/>
  <c r="N20"/>
  <c r="N19"/>
  <c r="N18"/>
  <c r="N15"/>
  <c r="N14"/>
  <c r="N13"/>
  <c r="N12"/>
  <c r="N11"/>
  <c r="N10"/>
  <c r="N9"/>
  <c r="N8"/>
  <c r="N7"/>
  <c r="N6"/>
  <c r="N5"/>
  <c r="N4"/>
  <c r="B341"/>
  <c r="B342" s="1"/>
  <c r="B343" s="1"/>
  <c r="B344" s="1"/>
  <c r="B345" s="1"/>
  <c r="B346" s="1"/>
  <c r="B347" s="1"/>
  <c r="B348" s="1"/>
  <c r="B349" s="1"/>
  <c r="B350" s="1"/>
  <c r="B351" s="1"/>
  <c r="B327"/>
  <c r="B328"/>
  <c r="B329" s="1"/>
  <c r="B330"/>
  <c r="B331" s="1"/>
  <c r="B332" s="1"/>
  <c r="B333" s="1"/>
  <c r="B334" s="1"/>
  <c r="B335" s="1"/>
  <c r="B336" s="1"/>
  <c r="B337" s="1"/>
  <c r="B313"/>
  <c r="B314" s="1"/>
  <c r="B315" s="1"/>
  <c r="B316" s="1"/>
  <c r="B317" s="1"/>
  <c r="B318" s="1"/>
  <c r="B319" s="1"/>
  <c r="B320" s="1"/>
  <c r="B321" s="1"/>
  <c r="B322" s="1"/>
  <c r="B323" s="1"/>
  <c r="B299"/>
  <c r="B300"/>
  <c r="B301" s="1"/>
  <c r="B302"/>
  <c r="B303" s="1"/>
  <c r="B304" s="1"/>
  <c r="B305" s="1"/>
  <c r="B306" s="1"/>
  <c r="B307" s="1"/>
  <c r="B308" s="1"/>
  <c r="B309" s="1"/>
  <c r="B285"/>
  <c r="B286" s="1"/>
  <c r="B287" s="1"/>
  <c r="B288" s="1"/>
  <c r="B289" s="1"/>
  <c r="B290" s="1"/>
  <c r="B291" s="1"/>
  <c r="B292" s="1"/>
  <c r="B293" s="1"/>
  <c r="B294" s="1"/>
  <c r="B295" s="1"/>
  <c r="B271"/>
  <c r="B272"/>
  <c r="B273" s="1"/>
  <c r="B274"/>
  <c r="B275" s="1"/>
  <c r="B276" s="1"/>
  <c r="B277" s="1"/>
  <c r="B278" s="1"/>
  <c r="B279" s="1"/>
  <c r="B280" s="1"/>
  <c r="B281" s="1"/>
  <c r="B257"/>
  <c r="B258" s="1"/>
  <c r="B259" s="1"/>
  <c r="B260" s="1"/>
  <c r="B261" s="1"/>
  <c r="B262" s="1"/>
  <c r="B263" s="1"/>
  <c r="B264" s="1"/>
  <c r="B265" s="1"/>
  <c r="B266" s="1"/>
  <c r="B267" s="1"/>
  <c r="B243"/>
  <c r="B244"/>
  <c r="B245" s="1"/>
  <c r="B246"/>
  <c r="B247" s="1"/>
  <c r="B248" s="1"/>
  <c r="B249" s="1"/>
  <c r="B250" s="1"/>
  <c r="B251" s="1"/>
  <c r="B252" s="1"/>
  <c r="B253" s="1"/>
  <c r="B229"/>
  <c r="B230" s="1"/>
  <c r="B231" s="1"/>
  <c r="B232" s="1"/>
  <c r="B233" s="1"/>
  <c r="B234" s="1"/>
  <c r="B235" s="1"/>
  <c r="B236" s="1"/>
  <c r="B237" s="1"/>
  <c r="B238" s="1"/>
  <c r="B239" s="1"/>
  <c r="B215"/>
  <c r="B216"/>
  <c r="B217" s="1"/>
  <c r="B218" s="1"/>
  <c r="B219" s="1"/>
  <c r="B220" s="1"/>
  <c r="B221" s="1"/>
  <c r="B222" s="1"/>
  <c r="B223" s="1"/>
  <c r="B224" s="1"/>
  <c r="B225" s="1"/>
  <c r="B201"/>
  <c r="B202" s="1"/>
  <c r="B203" s="1"/>
  <c r="B204" s="1"/>
  <c r="B205" s="1"/>
  <c r="B206" s="1"/>
  <c r="B207" s="1"/>
  <c r="B208" s="1"/>
  <c r="B209" s="1"/>
  <c r="B210" s="1"/>
  <c r="B211" s="1"/>
  <c r="B187"/>
  <c r="B188"/>
  <c r="B189" s="1"/>
  <c r="B190" s="1"/>
  <c r="B191" s="1"/>
  <c r="B192" s="1"/>
  <c r="B193" s="1"/>
  <c r="B194" s="1"/>
  <c r="B195" s="1"/>
  <c r="B196" s="1"/>
  <c r="B197" s="1"/>
  <c r="B173"/>
  <c r="B174" s="1"/>
  <c r="B175" s="1"/>
  <c r="B176" s="1"/>
  <c r="B177" s="1"/>
  <c r="B178" s="1"/>
  <c r="B179" s="1"/>
  <c r="B180" s="1"/>
  <c r="B181" s="1"/>
  <c r="B182" s="1"/>
  <c r="B183" s="1"/>
  <c r="B159"/>
  <c r="B160" s="1"/>
  <c r="B161" s="1"/>
  <c r="B162" s="1"/>
  <c r="B163" s="1"/>
  <c r="B164" s="1"/>
  <c r="B165" s="1"/>
  <c r="B166" s="1"/>
  <c r="B167" s="1"/>
  <c r="B168" s="1"/>
  <c r="B169" s="1"/>
  <c r="B145"/>
  <c r="B146" s="1"/>
  <c r="B147" s="1"/>
  <c r="B148" s="1"/>
  <c r="B149" s="1"/>
  <c r="B150" s="1"/>
  <c r="B151" s="1"/>
  <c r="B152" s="1"/>
  <c r="B153" s="1"/>
  <c r="B154" s="1"/>
  <c r="B155" s="1"/>
  <c r="B131"/>
  <c r="B132"/>
  <c r="B133" s="1"/>
  <c r="B134" s="1"/>
  <c r="B135" s="1"/>
  <c r="B136" s="1"/>
  <c r="B137" s="1"/>
  <c r="B138" s="1"/>
  <c r="B139" s="1"/>
  <c r="B140" s="1"/>
  <c r="B141" s="1"/>
  <c r="B117"/>
  <c r="B118" s="1"/>
  <c r="B119" s="1"/>
  <c r="B120" s="1"/>
  <c r="B121" s="1"/>
  <c r="B122" s="1"/>
  <c r="B123" s="1"/>
  <c r="B124" s="1"/>
  <c r="B125" s="1"/>
  <c r="B126" s="1"/>
  <c r="B127" s="1"/>
  <c r="B103"/>
  <c r="B104" s="1"/>
  <c r="B105" s="1"/>
  <c r="B106" s="1"/>
  <c r="B107" s="1"/>
  <c r="B108" s="1"/>
  <c r="B109" s="1"/>
  <c r="B110" s="1"/>
  <c r="B111" s="1"/>
  <c r="B112" s="1"/>
  <c r="B113" s="1"/>
  <c r="B89"/>
  <c r="B90" s="1"/>
  <c r="B91" s="1"/>
  <c r="B92" s="1"/>
  <c r="B93" s="1"/>
  <c r="B94" s="1"/>
  <c r="B95" s="1"/>
  <c r="B96" s="1"/>
  <c r="B97" s="1"/>
  <c r="B98" s="1"/>
  <c r="B99" s="1"/>
  <c r="B75"/>
  <c r="B76" s="1"/>
  <c r="B77" s="1"/>
  <c r="B78" s="1"/>
  <c r="B79" s="1"/>
  <c r="B80" s="1"/>
  <c r="B81" s="1"/>
  <c r="B82" s="1"/>
  <c r="B83" s="1"/>
  <c r="B84" s="1"/>
  <c r="B85" s="1"/>
  <c r="B61"/>
  <c r="B62" s="1"/>
  <c r="B63" s="1"/>
  <c r="B64" s="1"/>
  <c r="B65" s="1"/>
  <c r="B66" s="1"/>
  <c r="B67" s="1"/>
  <c r="B68" s="1"/>
  <c r="B69" s="1"/>
  <c r="B70" s="1"/>
  <c r="B71" s="1"/>
  <c r="B47"/>
  <c r="B48"/>
  <c r="B49" s="1"/>
  <c r="B50" s="1"/>
  <c r="B51" s="1"/>
  <c r="B52" s="1"/>
  <c r="B53" s="1"/>
  <c r="B54" s="1"/>
  <c r="B55" s="1"/>
  <c r="B56" s="1"/>
  <c r="B57" s="1"/>
  <c r="B33"/>
  <c r="B34" s="1"/>
  <c r="B35" s="1"/>
  <c r="B36" s="1"/>
  <c r="B37" s="1"/>
  <c r="B38" s="1"/>
  <c r="B39" s="1"/>
  <c r="B40" s="1"/>
  <c r="B41" s="1"/>
  <c r="B42" s="1"/>
  <c r="B43" s="1"/>
  <c r="B19"/>
  <c r="B20" s="1"/>
  <c r="B21" s="1"/>
  <c r="B22" s="1"/>
  <c r="B23" s="1"/>
  <c r="B24" s="1"/>
  <c r="B25" s="1"/>
  <c r="B26" s="1"/>
  <c r="B27" s="1"/>
  <c r="B28" s="1"/>
  <c r="B29" s="1"/>
  <c r="B5"/>
  <c r="B6" s="1"/>
  <c r="B7" s="1"/>
  <c r="B8" s="1"/>
  <c r="B9" s="1"/>
  <c r="B10" s="1"/>
  <c r="B11" s="1"/>
  <c r="B12" s="1"/>
  <c r="B13" s="1"/>
  <c r="B14" s="1"/>
  <c r="B15" s="1"/>
  <c r="D4"/>
  <c r="D5"/>
  <c r="D6"/>
  <c r="D7"/>
  <c r="D8"/>
  <c r="D9"/>
  <c r="D10"/>
  <c r="D11"/>
  <c r="D12"/>
  <c r="D13"/>
  <c r="D14"/>
  <c r="D15"/>
  <c r="F4"/>
  <c r="F5"/>
  <c r="F6"/>
  <c r="F7"/>
  <c r="F8"/>
  <c r="F9"/>
  <c r="F10"/>
  <c r="F11"/>
  <c r="F16" s="1"/>
  <c r="F12"/>
  <c r="F13"/>
  <c r="F14"/>
  <c r="F15"/>
  <c r="H4"/>
  <c r="H5"/>
  <c r="H6"/>
  <c r="H7"/>
  <c r="H8"/>
  <c r="H9"/>
  <c r="H10"/>
  <c r="H11"/>
  <c r="H12"/>
  <c r="H13"/>
  <c r="H14"/>
  <c r="H15"/>
  <c r="J4"/>
  <c r="J5"/>
  <c r="J6"/>
  <c r="J7"/>
  <c r="J8"/>
  <c r="J9"/>
  <c r="J10"/>
  <c r="J11"/>
  <c r="J16" s="1"/>
  <c r="J12"/>
  <c r="J13"/>
  <c r="J14"/>
  <c r="J15"/>
  <c r="P4"/>
  <c r="P5"/>
  <c r="P6"/>
  <c r="P7"/>
  <c r="P8"/>
  <c r="P9"/>
  <c r="P10"/>
  <c r="P11"/>
  <c r="P12"/>
  <c r="P13"/>
  <c r="P14"/>
  <c r="P15"/>
  <c r="D18"/>
  <c r="D19"/>
  <c r="D20"/>
  <c r="D21"/>
  <c r="D22"/>
  <c r="D23"/>
  <c r="D24"/>
  <c r="D25"/>
  <c r="D26"/>
  <c r="D27"/>
  <c r="D28"/>
  <c r="D29"/>
  <c r="F18"/>
  <c r="F19"/>
  <c r="F20"/>
  <c r="F21"/>
  <c r="F22"/>
  <c r="F23"/>
  <c r="F24"/>
  <c r="F25"/>
  <c r="F26"/>
  <c r="F27"/>
  <c r="F28"/>
  <c r="F29"/>
  <c r="H18"/>
  <c r="H19"/>
  <c r="H20"/>
  <c r="H21"/>
  <c r="H22"/>
  <c r="H23"/>
  <c r="H24"/>
  <c r="H25"/>
  <c r="H26"/>
  <c r="H27"/>
  <c r="H28"/>
  <c r="H29"/>
  <c r="J18"/>
  <c r="J19"/>
  <c r="J20"/>
  <c r="J21"/>
  <c r="J22"/>
  <c r="J23"/>
  <c r="J24"/>
  <c r="J25"/>
  <c r="J26"/>
  <c r="J27"/>
  <c r="J28"/>
  <c r="J29"/>
  <c r="P18"/>
  <c r="P19"/>
  <c r="P20"/>
  <c r="P21"/>
  <c r="P22"/>
  <c r="P23"/>
  <c r="P24"/>
  <c r="P25"/>
  <c r="P26"/>
  <c r="P27"/>
  <c r="P28"/>
  <c r="P29"/>
  <c r="P30"/>
  <c r="D32"/>
  <c r="D33"/>
  <c r="D34"/>
  <c r="D35"/>
  <c r="D36"/>
  <c r="D37"/>
  <c r="D38"/>
  <c r="D39"/>
  <c r="D40"/>
  <c r="D41"/>
  <c r="D42"/>
  <c r="D43"/>
  <c r="D44" s="1"/>
  <c r="N44"/>
  <c r="F32"/>
  <c r="F33"/>
  <c r="F34"/>
  <c r="F35"/>
  <c r="F36"/>
  <c r="F37"/>
  <c r="F38"/>
  <c r="F39"/>
  <c r="F40"/>
  <c r="F41"/>
  <c r="F42"/>
  <c r="F43"/>
  <c r="H32"/>
  <c r="H33"/>
  <c r="H34"/>
  <c r="H35"/>
  <c r="H36"/>
  <c r="H37"/>
  <c r="H38"/>
  <c r="H39"/>
  <c r="H40"/>
  <c r="H41"/>
  <c r="H42"/>
  <c r="H43"/>
  <c r="J32"/>
  <c r="J33"/>
  <c r="J34"/>
  <c r="J35"/>
  <c r="J36"/>
  <c r="J37"/>
  <c r="J38"/>
  <c r="J39"/>
  <c r="J40"/>
  <c r="J41"/>
  <c r="J42"/>
  <c r="J43"/>
  <c r="J44"/>
  <c r="P32"/>
  <c r="P33"/>
  <c r="P34"/>
  <c r="P35"/>
  <c r="P36"/>
  <c r="P37"/>
  <c r="P38"/>
  <c r="P39"/>
  <c r="P40"/>
  <c r="P41"/>
  <c r="P42"/>
  <c r="P43"/>
  <c r="P351"/>
  <c r="L351"/>
  <c r="J351"/>
  <c r="H351"/>
  <c r="F351"/>
  <c r="D351"/>
  <c r="P350"/>
  <c r="L350"/>
  <c r="J350"/>
  <c r="H350"/>
  <c r="F350"/>
  <c r="D350"/>
  <c r="P349"/>
  <c r="L349"/>
  <c r="J349"/>
  <c r="H349"/>
  <c r="F349"/>
  <c r="D349"/>
  <c r="P348"/>
  <c r="L348"/>
  <c r="J348"/>
  <c r="H348"/>
  <c r="F348"/>
  <c r="D348"/>
  <c r="P347"/>
  <c r="L347"/>
  <c r="J347"/>
  <c r="H347"/>
  <c r="F347"/>
  <c r="D347"/>
  <c r="P346"/>
  <c r="L346"/>
  <c r="J346"/>
  <c r="H346"/>
  <c r="F346"/>
  <c r="D346"/>
  <c r="P345"/>
  <c r="L345"/>
  <c r="J345"/>
  <c r="H345"/>
  <c r="F345"/>
  <c r="D345"/>
  <c r="P344"/>
  <c r="L344"/>
  <c r="J344"/>
  <c r="H344"/>
  <c r="F344"/>
  <c r="D344"/>
  <c r="P343"/>
  <c r="L343"/>
  <c r="J343"/>
  <c r="H343"/>
  <c r="F343"/>
  <c r="D343"/>
  <c r="P342"/>
  <c r="L342"/>
  <c r="J342"/>
  <c r="H342"/>
  <c r="F342"/>
  <c r="D342"/>
  <c r="P341"/>
  <c r="L341"/>
  <c r="J341"/>
  <c r="H341"/>
  <c r="F341"/>
  <c r="D341"/>
  <c r="P340"/>
  <c r="L340"/>
  <c r="J340"/>
  <c r="H340"/>
  <c r="F340"/>
  <c r="D340"/>
  <c r="P337"/>
  <c r="L337"/>
  <c r="J337"/>
  <c r="H337"/>
  <c r="F337"/>
  <c r="D337"/>
  <c r="P336"/>
  <c r="L336"/>
  <c r="J336"/>
  <c r="H336"/>
  <c r="F336"/>
  <c r="D336"/>
  <c r="P335"/>
  <c r="L335"/>
  <c r="J335"/>
  <c r="H335"/>
  <c r="F335"/>
  <c r="D335"/>
  <c r="P334"/>
  <c r="L334"/>
  <c r="J334"/>
  <c r="H334"/>
  <c r="F334"/>
  <c r="D334"/>
  <c r="P333"/>
  <c r="L333"/>
  <c r="J333"/>
  <c r="H333"/>
  <c r="F333"/>
  <c r="D333"/>
  <c r="P332"/>
  <c r="L332"/>
  <c r="J332"/>
  <c r="H332"/>
  <c r="F332"/>
  <c r="D332"/>
  <c r="P331"/>
  <c r="L331"/>
  <c r="J331"/>
  <c r="H331"/>
  <c r="F331"/>
  <c r="D331"/>
  <c r="P330"/>
  <c r="L330"/>
  <c r="J330"/>
  <c r="H330"/>
  <c r="F330"/>
  <c r="D330"/>
  <c r="P329"/>
  <c r="L329"/>
  <c r="J329"/>
  <c r="H329"/>
  <c r="F329"/>
  <c r="D329"/>
  <c r="P328"/>
  <c r="L328"/>
  <c r="J328"/>
  <c r="H328"/>
  <c r="F328"/>
  <c r="D328"/>
  <c r="P327"/>
  <c r="L327"/>
  <c r="J327"/>
  <c r="H327"/>
  <c r="F327"/>
  <c r="D327"/>
  <c r="P326"/>
  <c r="L326"/>
  <c r="J326"/>
  <c r="H326"/>
  <c r="F326"/>
  <c r="D326"/>
  <c r="P323"/>
  <c r="L323"/>
  <c r="J323"/>
  <c r="H323"/>
  <c r="F323"/>
  <c r="D323"/>
  <c r="P322"/>
  <c r="L322"/>
  <c r="J322"/>
  <c r="H322"/>
  <c r="F322"/>
  <c r="D322"/>
  <c r="P321"/>
  <c r="L321"/>
  <c r="J321"/>
  <c r="H321"/>
  <c r="F321"/>
  <c r="D321"/>
  <c r="P320"/>
  <c r="L320"/>
  <c r="J320"/>
  <c r="H320"/>
  <c r="F320"/>
  <c r="D320"/>
  <c r="P319"/>
  <c r="L319"/>
  <c r="J319"/>
  <c r="H319"/>
  <c r="F319"/>
  <c r="D319"/>
  <c r="P318"/>
  <c r="L318"/>
  <c r="J318"/>
  <c r="H318"/>
  <c r="F318"/>
  <c r="D318"/>
  <c r="P317"/>
  <c r="L317"/>
  <c r="J317"/>
  <c r="H317"/>
  <c r="F317"/>
  <c r="D317"/>
  <c r="P316"/>
  <c r="L316"/>
  <c r="J316"/>
  <c r="H316"/>
  <c r="F316"/>
  <c r="D316"/>
  <c r="P315"/>
  <c r="L315"/>
  <c r="J315"/>
  <c r="H315"/>
  <c r="F315"/>
  <c r="D315"/>
  <c r="P314"/>
  <c r="L314"/>
  <c r="J314"/>
  <c r="H314"/>
  <c r="F314"/>
  <c r="D314"/>
  <c r="P313"/>
  <c r="L313"/>
  <c r="J313"/>
  <c r="H313"/>
  <c r="F313"/>
  <c r="D313"/>
  <c r="P312"/>
  <c r="L312"/>
  <c r="J312"/>
  <c r="H312"/>
  <c r="F312"/>
  <c r="D312"/>
  <c r="P309"/>
  <c r="L309"/>
  <c r="J309"/>
  <c r="H309"/>
  <c r="F309"/>
  <c r="D309"/>
  <c r="P308"/>
  <c r="L308"/>
  <c r="J308"/>
  <c r="H308"/>
  <c r="F308"/>
  <c r="D308"/>
  <c r="P307"/>
  <c r="L307"/>
  <c r="J307"/>
  <c r="H307"/>
  <c r="F307"/>
  <c r="D307"/>
  <c r="P306"/>
  <c r="L306"/>
  <c r="J306"/>
  <c r="H306"/>
  <c r="F306"/>
  <c r="D306"/>
  <c r="P305"/>
  <c r="L305"/>
  <c r="J305"/>
  <c r="H305"/>
  <c r="F305"/>
  <c r="D305"/>
  <c r="P304"/>
  <c r="L304"/>
  <c r="J304"/>
  <c r="H304"/>
  <c r="F304"/>
  <c r="D304"/>
  <c r="P303"/>
  <c r="L303"/>
  <c r="J303"/>
  <c r="H303"/>
  <c r="F303"/>
  <c r="D303"/>
  <c r="P302"/>
  <c r="L302"/>
  <c r="J302"/>
  <c r="H302"/>
  <c r="F302"/>
  <c r="D302"/>
  <c r="P301"/>
  <c r="L301"/>
  <c r="J301"/>
  <c r="H301"/>
  <c r="F301"/>
  <c r="D301"/>
  <c r="P300"/>
  <c r="L300"/>
  <c r="J300"/>
  <c r="H300"/>
  <c r="F300"/>
  <c r="D300"/>
  <c r="P299"/>
  <c r="L299"/>
  <c r="J299"/>
  <c r="H299"/>
  <c r="F299"/>
  <c r="D299"/>
  <c r="P298"/>
  <c r="L298"/>
  <c r="J298"/>
  <c r="H298"/>
  <c r="F298"/>
  <c r="D298"/>
  <c r="P295"/>
  <c r="L295"/>
  <c r="J295"/>
  <c r="H295"/>
  <c r="F295"/>
  <c r="D295"/>
  <c r="P294"/>
  <c r="L294"/>
  <c r="J294"/>
  <c r="H294"/>
  <c r="F294"/>
  <c r="D294"/>
  <c r="P293"/>
  <c r="L293"/>
  <c r="J293"/>
  <c r="H293"/>
  <c r="F293"/>
  <c r="D293"/>
  <c r="P292"/>
  <c r="L292"/>
  <c r="J292"/>
  <c r="H292"/>
  <c r="F292"/>
  <c r="D292"/>
  <c r="P291"/>
  <c r="L291"/>
  <c r="J291"/>
  <c r="H291"/>
  <c r="F291"/>
  <c r="D291"/>
  <c r="P290"/>
  <c r="L290"/>
  <c r="J290"/>
  <c r="H290"/>
  <c r="F290"/>
  <c r="D290"/>
  <c r="P289"/>
  <c r="L289"/>
  <c r="J289"/>
  <c r="H289"/>
  <c r="F289"/>
  <c r="D289"/>
  <c r="P288"/>
  <c r="L288"/>
  <c r="J288"/>
  <c r="H288"/>
  <c r="F288"/>
  <c r="D288"/>
  <c r="P287"/>
  <c r="L287"/>
  <c r="J287"/>
  <c r="H287"/>
  <c r="F287"/>
  <c r="D287"/>
  <c r="P286"/>
  <c r="L286"/>
  <c r="J286"/>
  <c r="H286"/>
  <c r="F286"/>
  <c r="D286"/>
  <c r="P285"/>
  <c r="L285"/>
  <c r="J285"/>
  <c r="H285"/>
  <c r="F285"/>
  <c r="D285"/>
  <c r="P284"/>
  <c r="L284"/>
  <c r="J284"/>
  <c r="H284"/>
  <c r="F284"/>
  <c r="D284"/>
  <c r="P281"/>
  <c r="L281"/>
  <c r="J281"/>
  <c r="H281"/>
  <c r="F281"/>
  <c r="D281"/>
  <c r="P280"/>
  <c r="L280"/>
  <c r="J280"/>
  <c r="H280"/>
  <c r="F280"/>
  <c r="D280"/>
  <c r="P279"/>
  <c r="L279"/>
  <c r="J279"/>
  <c r="H279"/>
  <c r="F279"/>
  <c r="D279"/>
  <c r="P278"/>
  <c r="L278"/>
  <c r="J278"/>
  <c r="H278"/>
  <c r="F278"/>
  <c r="D278"/>
  <c r="P277"/>
  <c r="L277"/>
  <c r="J277"/>
  <c r="H277"/>
  <c r="F277"/>
  <c r="D277"/>
  <c r="P276"/>
  <c r="L276"/>
  <c r="J276"/>
  <c r="H276"/>
  <c r="F276"/>
  <c r="D276"/>
  <c r="P275"/>
  <c r="L275"/>
  <c r="J275"/>
  <c r="H275"/>
  <c r="F275"/>
  <c r="D275"/>
  <c r="P274"/>
  <c r="L274"/>
  <c r="J274"/>
  <c r="H274"/>
  <c r="F274"/>
  <c r="D274"/>
  <c r="P273"/>
  <c r="L273"/>
  <c r="J273"/>
  <c r="H273"/>
  <c r="F273"/>
  <c r="D273"/>
  <c r="P272"/>
  <c r="L272"/>
  <c r="J272"/>
  <c r="H272"/>
  <c r="F272"/>
  <c r="D272"/>
  <c r="P271"/>
  <c r="L271"/>
  <c r="J271"/>
  <c r="H271"/>
  <c r="F271"/>
  <c r="D271"/>
  <c r="P270"/>
  <c r="L270"/>
  <c r="J270"/>
  <c r="H270"/>
  <c r="F270"/>
  <c r="D270"/>
  <c r="P267"/>
  <c r="L267"/>
  <c r="J267"/>
  <c r="H267"/>
  <c r="F267"/>
  <c r="D267"/>
  <c r="P266"/>
  <c r="L266"/>
  <c r="J266"/>
  <c r="H266"/>
  <c r="F266"/>
  <c r="D266"/>
  <c r="P265"/>
  <c r="L265"/>
  <c r="J265"/>
  <c r="H265"/>
  <c r="F265"/>
  <c r="D265"/>
  <c r="P264"/>
  <c r="L264"/>
  <c r="J264"/>
  <c r="H264"/>
  <c r="F264"/>
  <c r="D264"/>
  <c r="P263"/>
  <c r="L263"/>
  <c r="J263"/>
  <c r="H263"/>
  <c r="F263"/>
  <c r="D263"/>
  <c r="P262"/>
  <c r="L262"/>
  <c r="J262"/>
  <c r="H262"/>
  <c r="F262"/>
  <c r="D262"/>
  <c r="P261"/>
  <c r="L261"/>
  <c r="J261"/>
  <c r="H261"/>
  <c r="F261"/>
  <c r="D261"/>
  <c r="P260"/>
  <c r="L260"/>
  <c r="J260"/>
  <c r="H260"/>
  <c r="F260"/>
  <c r="D260"/>
  <c r="P259"/>
  <c r="L259"/>
  <c r="J259"/>
  <c r="H259"/>
  <c r="F259"/>
  <c r="D259"/>
  <c r="P258"/>
  <c r="L258"/>
  <c r="J258"/>
  <c r="H258"/>
  <c r="F258"/>
  <c r="D258"/>
  <c r="P257"/>
  <c r="L257"/>
  <c r="J257"/>
  <c r="H257"/>
  <c r="F257"/>
  <c r="D257"/>
  <c r="P256"/>
  <c r="L256"/>
  <c r="J256"/>
  <c r="H256"/>
  <c r="F256"/>
  <c r="D256"/>
  <c r="P253"/>
  <c r="L253"/>
  <c r="J253"/>
  <c r="H253"/>
  <c r="F253"/>
  <c r="D253"/>
  <c r="P252"/>
  <c r="L252"/>
  <c r="J252"/>
  <c r="H252"/>
  <c r="F252"/>
  <c r="D252"/>
  <c r="P251"/>
  <c r="L251"/>
  <c r="J251"/>
  <c r="H251"/>
  <c r="F251"/>
  <c r="D251"/>
  <c r="P250"/>
  <c r="L250"/>
  <c r="J250"/>
  <c r="H250"/>
  <c r="F250"/>
  <c r="D250"/>
  <c r="P249"/>
  <c r="L249"/>
  <c r="J249"/>
  <c r="H249"/>
  <c r="F249"/>
  <c r="D249"/>
  <c r="P248"/>
  <c r="L248"/>
  <c r="J248"/>
  <c r="H248"/>
  <c r="F248"/>
  <c r="D248"/>
  <c r="P247"/>
  <c r="L247"/>
  <c r="J247"/>
  <c r="H247"/>
  <c r="F247"/>
  <c r="D247"/>
  <c r="P246"/>
  <c r="L246"/>
  <c r="J246"/>
  <c r="H246"/>
  <c r="F246"/>
  <c r="D246"/>
  <c r="P245"/>
  <c r="L245"/>
  <c r="J245"/>
  <c r="H245"/>
  <c r="F245"/>
  <c r="D245"/>
  <c r="P244"/>
  <c r="L244"/>
  <c r="J244"/>
  <c r="H244"/>
  <c r="F244"/>
  <c r="D244"/>
  <c r="P243"/>
  <c r="L243"/>
  <c r="J243"/>
  <c r="H243"/>
  <c r="F243"/>
  <c r="D243"/>
  <c r="P242"/>
  <c r="L242"/>
  <c r="J242"/>
  <c r="H242"/>
  <c r="F242"/>
  <c r="D242"/>
  <c r="P239"/>
  <c r="L239"/>
  <c r="J239"/>
  <c r="H239"/>
  <c r="F239"/>
  <c r="D239"/>
  <c r="P238"/>
  <c r="L238"/>
  <c r="J238"/>
  <c r="H238"/>
  <c r="F238"/>
  <c r="D238"/>
  <c r="P237"/>
  <c r="L237"/>
  <c r="J237"/>
  <c r="H237"/>
  <c r="F237"/>
  <c r="D237"/>
  <c r="P236"/>
  <c r="L236"/>
  <c r="J236"/>
  <c r="H236"/>
  <c r="F236"/>
  <c r="D236"/>
  <c r="P235"/>
  <c r="L235"/>
  <c r="J235"/>
  <c r="H235"/>
  <c r="F235"/>
  <c r="D235"/>
  <c r="P234"/>
  <c r="L234"/>
  <c r="J234"/>
  <c r="H234"/>
  <c r="F234"/>
  <c r="D234"/>
  <c r="P233"/>
  <c r="L233"/>
  <c r="J233"/>
  <c r="H233"/>
  <c r="F233"/>
  <c r="D233"/>
  <c r="P232"/>
  <c r="L232"/>
  <c r="J232"/>
  <c r="H232"/>
  <c r="F232"/>
  <c r="D232"/>
  <c r="P231"/>
  <c r="L231"/>
  <c r="J231"/>
  <c r="H231"/>
  <c r="F231"/>
  <c r="D231"/>
  <c r="P230"/>
  <c r="L230"/>
  <c r="J230"/>
  <c r="H230"/>
  <c r="F230"/>
  <c r="D230"/>
  <c r="P229"/>
  <c r="L229"/>
  <c r="J229"/>
  <c r="H229"/>
  <c r="F229"/>
  <c r="D229"/>
  <c r="P228"/>
  <c r="L228"/>
  <c r="J228"/>
  <c r="H228"/>
  <c r="F228"/>
  <c r="D228"/>
  <c r="P225"/>
  <c r="L225"/>
  <c r="J225"/>
  <c r="H225"/>
  <c r="F225"/>
  <c r="D225"/>
  <c r="P224"/>
  <c r="L224"/>
  <c r="J224"/>
  <c r="H224"/>
  <c r="F224"/>
  <c r="D224"/>
  <c r="P223"/>
  <c r="L223"/>
  <c r="J223"/>
  <c r="H223"/>
  <c r="F223"/>
  <c r="D223"/>
  <c r="P222"/>
  <c r="L222"/>
  <c r="J222"/>
  <c r="H222"/>
  <c r="F222"/>
  <c r="D222"/>
  <c r="P221"/>
  <c r="L221"/>
  <c r="J221"/>
  <c r="H221"/>
  <c r="F221"/>
  <c r="D221"/>
  <c r="P220"/>
  <c r="L220"/>
  <c r="J220"/>
  <c r="H220"/>
  <c r="F220"/>
  <c r="D220"/>
  <c r="P219"/>
  <c r="L219"/>
  <c r="J219"/>
  <c r="H219"/>
  <c r="F219"/>
  <c r="D219"/>
  <c r="P218"/>
  <c r="L218"/>
  <c r="J218"/>
  <c r="H218"/>
  <c r="F218"/>
  <c r="D218"/>
  <c r="P217"/>
  <c r="L217"/>
  <c r="J217"/>
  <c r="H217"/>
  <c r="F217"/>
  <c r="D217"/>
  <c r="P216"/>
  <c r="L216"/>
  <c r="J216"/>
  <c r="H216"/>
  <c r="F216"/>
  <c r="D216"/>
  <c r="P215"/>
  <c r="L215"/>
  <c r="J215"/>
  <c r="H215"/>
  <c r="F215"/>
  <c r="D215"/>
  <c r="P214"/>
  <c r="L214"/>
  <c r="J214"/>
  <c r="H214"/>
  <c r="F214"/>
  <c r="D214"/>
  <c r="P211"/>
  <c r="L211"/>
  <c r="J211"/>
  <c r="H211"/>
  <c r="F211"/>
  <c r="D211"/>
  <c r="P210"/>
  <c r="L210"/>
  <c r="J210"/>
  <c r="H210"/>
  <c r="F210"/>
  <c r="D210"/>
  <c r="P209"/>
  <c r="L209"/>
  <c r="J209"/>
  <c r="H209"/>
  <c r="F209"/>
  <c r="D209"/>
  <c r="P208"/>
  <c r="L208"/>
  <c r="J208"/>
  <c r="H208"/>
  <c r="F208"/>
  <c r="D208"/>
  <c r="P207"/>
  <c r="L207"/>
  <c r="J207"/>
  <c r="H207"/>
  <c r="F207"/>
  <c r="D207"/>
  <c r="P206"/>
  <c r="L206"/>
  <c r="J206"/>
  <c r="H206"/>
  <c r="F206"/>
  <c r="D206"/>
  <c r="P205"/>
  <c r="L205"/>
  <c r="J205"/>
  <c r="H205"/>
  <c r="F205"/>
  <c r="D205"/>
  <c r="P204"/>
  <c r="L204"/>
  <c r="J204"/>
  <c r="H204"/>
  <c r="F204"/>
  <c r="D204"/>
  <c r="P203"/>
  <c r="L203"/>
  <c r="J203"/>
  <c r="H203"/>
  <c r="F203"/>
  <c r="D203"/>
  <c r="P202"/>
  <c r="L202"/>
  <c r="J202"/>
  <c r="H202"/>
  <c r="F202"/>
  <c r="D202"/>
  <c r="P201"/>
  <c r="L201"/>
  <c r="J201"/>
  <c r="H201"/>
  <c r="F201"/>
  <c r="D201"/>
  <c r="P200"/>
  <c r="L200"/>
  <c r="J200"/>
  <c r="H200"/>
  <c r="F200"/>
  <c r="D200"/>
  <c r="P197"/>
  <c r="L197"/>
  <c r="J197"/>
  <c r="H197"/>
  <c r="F197"/>
  <c r="D197"/>
  <c r="P196"/>
  <c r="L196"/>
  <c r="J196"/>
  <c r="H196"/>
  <c r="F196"/>
  <c r="D196"/>
  <c r="P195"/>
  <c r="L195"/>
  <c r="J195"/>
  <c r="H195"/>
  <c r="F195"/>
  <c r="D195"/>
  <c r="P194"/>
  <c r="L194"/>
  <c r="J194"/>
  <c r="H194"/>
  <c r="F194"/>
  <c r="D194"/>
  <c r="P193"/>
  <c r="L193"/>
  <c r="J193"/>
  <c r="H193"/>
  <c r="F193"/>
  <c r="D193"/>
  <c r="P192"/>
  <c r="L192"/>
  <c r="J192"/>
  <c r="H192"/>
  <c r="H198" s="1"/>
  <c r="F192"/>
  <c r="D192"/>
  <c r="P191"/>
  <c r="L191"/>
  <c r="J191"/>
  <c r="H191"/>
  <c r="F191"/>
  <c r="D191"/>
  <c r="P190"/>
  <c r="L190"/>
  <c r="J190"/>
  <c r="H190"/>
  <c r="F190"/>
  <c r="D190"/>
  <c r="P189"/>
  <c r="L189"/>
  <c r="J189"/>
  <c r="H189"/>
  <c r="F189"/>
  <c r="D189"/>
  <c r="P188"/>
  <c r="L188"/>
  <c r="J188"/>
  <c r="H188"/>
  <c r="F188"/>
  <c r="D188"/>
  <c r="P187"/>
  <c r="L187"/>
  <c r="J187"/>
  <c r="H187"/>
  <c r="F187"/>
  <c r="D187"/>
  <c r="D198" s="1"/>
  <c r="P186"/>
  <c r="L186"/>
  <c r="J186"/>
  <c r="H186"/>
  <c r="F186"/>
  <c r="D186"/>
  <c r="P183"/>
  <c r="L183"/>
  <c r="J183"/>
  <c r="H183"/>
  <c r="F183"/>
  <c r="D183"/>
  <c r="P182"/>
  <c r="L182"/>
  <c r="J182"/>
  <c r="H182"/>
  <c r="F182"/>
  <c r="D182"/>
  <c r="P181"/>
  <c r="L181"/>
  <c r="J181"/>
  <c r="H181"/>
  <c r="F181"/>
  <c r="D181"/>
  <c r="P180"/>
  <c r="L180"/>
  <c r="J180"/>
  <c r="H180"/>
  <c r="F180"/>
  <c r="D180"/>
  <c r="P179"/>
  <c r="L179"/>
  <c r="J179"/>
  <c r="H179"/>
  <c r="F179"/>
  <c r="D179"/>
  <c r="P178"/>
  <c r="L178"/>
  <c r="J178"/>
  <c r="H178"/>
  <c r="F178"/>
  <c r="D178"/>
  <c r="P177"/>
  <c r="L177"/>
  <c r="J177"/>
  <c r="H177"/>
  <c r="F177"/>
  <c r="D177"/>
  <c r="P176"/>
  <c r="L176"/>
  <c r="J176"/>
  <c r="H176"/>
  <c r="F176"/>
  <c r="D176"/>
  <c r="P175"/>
  <c r="L175"/>
  <c r="J175"/>
  <c r="H175"/>
  <c r="F175"/>
  <c r="D175"/>
  <c r="P174"/>
  <c r="L174"/>
  <c r="J174"/>
  <c r="J184" s="1"/>
  <c r="H174"/>
  <c r="F174"/>
  <c r="D174"/>
  <c r="P173"/>
  <c r="L173"/>
  <c r="J173"/>
  <c r="H173"/>
  <c r="F173"/>
  <c r="D173"/>
  <c r="P172"/>
  <c r="L172"/>
  <c r="J172"/>
  <c r="H172"/>
  <c r="F172"/>
  <c r="D172"/>
  <c r="D184" s="1"/>
  <c r="P169"/>
  <c r="L169"/>
  <c r="J169"/>
  <c r="H169"/>
  <c r="F169"/>
  <c r="D169"/>
  <c r="P168"/>
  <c r="L168"/>
  <c r="J168"/>
  <c r="H168"/>
  <c r="F168"/>
  <c r="D168"/>
  <c r="P167"/>
  <c r="L167"/>
  <c r="J167"/>
  <c r="H167"/>
  <c r="F167"/>
  <c r="D167"/>
  <c r="P166"/>
  <c r="L166"/>
  <c r="J166"/>
  <c r="H166"/>
  <c r="F166"/>
  <c r="D166"/>
  <c r="P165"/>
  <c r="L165"/>
  <c r="J165"/>
  <c r="H165"/>
  <c r="F165"/>
  <c r="D165"/>
  <c r="P164"/>
  <c r="L164"/>
  <c r="J164"/>
  <c r="J170" s="1"/>
  <c r="H164"/>
  <c r="F164"/>
  <c r="D164"/>
  <c r="P163"/>
  <c r="L163"/>
  <c r="J163"/>
  <c r="H163"/>
  <c r="F163"/>
  <c r="D163"/>
  <c r="P162"/>
  <c r="L162"/>
  <c r="J162"/>
  <c r="H162"/>
  <c r="F162"/>
  <c r="D162"/>
  <c r="P161"/>
  <c r="L161"/>
  <c r="J161"/>
  <c r="H161"/>
  <c r="F161"/>
  <c r="D161"/>
  <c r="P160"/>
  <c r="L160"/>
  <c r="J160"/>
  <c r="H160"/>
  <c r="F160"/>
  <c r="D160"/>
  <c r="P159"/>
  <c r="L159"/>
  <c r="J159"/>
  <c r="H159"/>
  <c r="F159"/>
  <c r="D159"/>
  <c r="P158"/>
  <c r="P170" s="1"/>
  <c r="L158"/>
  <c r="J158"/>
  <c r="H158"/>
  <c r="F158"/>
  <c r="D158"/>
  <c r="P155"/>
  <c r="L155"/>
  <c r="J155"/>
  <c r="H155"/>
  <c r="F155"/>
  <c r="D155"/>
  <c r="P154"/>
  <c r="L154"/>
  <c r="J154"/>
  <c r="H154"/>
  <c r="F154"/>
  <c r="D154"/>
  <c r="P153"/>
  <c r="L153"/>
  <c r="J153"/>
  <c r="H153"/>
  <c r="F153"/>
  <c r="D153"/>
  <c r="P152"/>
  <c r="L152"/>
  <c r="J152"/>
  <c r="H152"/>
  <c r="F152"/>
  <c r="D152"/>
  <c r="P151"/>
  <c r="L151"/>
  <c r="J151"/>
  <c r="H151"/>
  <c r="F151"/>
  <c r="D151"/>
  <c r="P150"/>
  <c r="L150"/>
  <c r="J150"/>
  <c r="H150"/>
  <c r="F150"/>
  <c r="D150"/>
  <c r="P149"/>
  <c r="L149"/>
  <c r="J149"/>
  <c r="H149"/>
  <c r="H156" s="1"/>
  <c r="F149"/>
  <c r="D149"/>
  <c r="P148"/>
  <c r="L148"/>
  <c r="J148"/>
  <c r="H148"/>
  <c r="F148"/>
  <c r="D148"/>
  <c r="P147"/>
  <c r="L147"/>
  <c r="J147"/>
  <c r="H147"/>
  <c r="F147"/>
  <c r="D147"/>
  <c r="P146"/>
  <c r="L146"/>
  <c r="J146"/>
  <c r="H146"/>
  <c r="F146"/>
  <c r="D146"/>
  <c r="P145"/>
  <c r="L145"/>
  <c r="J145"/>
  <c r="H145"/>
  <c r="F145"/>
  <c r="D145"/>
  <c r="P144"/>
  <c r="L144"/>
  <c r="J144"/>
  <c r="H144"/>
  <c r="F144"/>
  <c r="D144"/>
  <c r="P141"/>
  <c r="L141"/>
  <c r="J141"/>
  <c r="H141"/>
  <c r="F141"/>
  <c r="D141"/>
  <c r="P140"/>
  <c r="L140"/>
  <c r="J140"/>
  <c r="H140"/>
  <c r="F140"/>
  <c r="D140"/>
  <c r="P139"/>
  <c r="L139"/>
  <c r="J139"/>
  <c r="H139"/>
  <c r="F139"/>
  <c r="D139"/>
  <c r="P138"/>
  <c r="L138"/>
  <c r="J138"/>
  <c r="H138"/>
  <c r="F138"/>
  <c r="D138"/>
  <c r="P137"/>
  <c r="L137"/>
  <c r="J137"/>
  <c r="H137"/>
  <c r="F137"/>
  <c r="D137"/>
  <c r="P136"/>
  <c r="L136"/>
  <c r="J136"/>
  <c r="H136"/>
  <c r="F136"/>
  <c r="D136"/>
  <c r="P135"/>
  <c r="L135"/>
  <c r="J135"/>
  <c r="H135"/>
  <c r="F135"/>
  <c r="D135"/>
  <c r="P134"/>
  <c r="L134"/>
  <c r="J134"/>
  <c r="H134"/>
  <c r="F134"/>
  <c r="D134"/>
  <c r="P133"/>
  <c r="L133"/>
  <c r="J133"/>
  <c r="H133"/>
  <c r="F133"/>
  <c r="D133"/>
  <c r="P132"/>
  <c r="L132"/>
  <c r="J132"/>
  <c r="H132"/>
  <c r="F132"/>
  <c r="D132"/>
  <c r="P131"/>
  <c r="L131"/>
  <c r="J131"/>
  <c r="H131"/>
  <c r="F131"/>
  <c r="D131"/>
  <c r="P130"/>
  <c r="P142" s="1"/>
  <c r="L130"/>
  <c r="J130"/>
  <c r="H130"/>
  <c r="F130"/>
  <c r="D130"/>
  <c r="P127"/>
  <c r="L127"/>
  <c r="J127"/>
  <c r="H127"/>
  <c r="F127"/>
  <c r="D127"/>
  <c r="P126"/>
  <c r="L126"/>
  <c r="J126"/>
  <c r="H126"/>
  <c r="F126"/>
  <c r="D126"/>
  <c r="P125"/>
  <c r="L125"/>
  <c r="J125"/>
  <c r="H125"/>
  <c r="F125"/>
  <c r="D125"/>
  <c r="P124"/>
  <c r="L124"/>
  <c r="J124"/>
  <c r="H124"/>
  <c r="F124"/>
  <c r="D124"/>
  <c r="P123"/>
  <c r="L123"/>
  <c r="J123"/>
  <c r="H123"/>
  <c r="F123"/>
  <c r="D123"/>
  <c r="P122"/>
  <c r="L122"/>
  <c r="J122"/>
  <c r="H122"/>
  <c r="F122"/>
  <c r="D122"/>
  <c r="P121"/>
  <c r="L121"/>
  <c r="J121"/>
  <c r="H121"/>
  <c r="F121"/>
  <c r="D121"/>
  <c r="P120"/>
  <c r="L120"/>
  <c r="J120"/>
  <c r="H120"/>
  <c r="F120"/>
  <c r="D120"/>
  <c r="P119"/>
  <c r="L119"/>
  <c r="J119"/>
  <c r="H119"/>
  <c r="F119"/>
  <c r="D119"/>
  <c r="P118"/>
  <c r="L118"/>
  <c r="J118"/>
  <c r="H118"/>
  <c r="F118"/>
  <c r="D118"/>
  <c r="P117"/>
  <c r="L117"/>
  <c r="J117"/>
  <c r="H117"/>
  <c r="F117"/>
  <c r="D117"/>
  <c r="P116"/>
  <c r="P128" s="1"/>
  <c r="L116"/>
  <c r="J116"/>
  <c r="H116"/>
  <c r="F116"/>
  <c r="D116"/>
  <c r="P113"/>
  <c r="L113"/>
  <c r="J113"/>
  <c r="H113"/>
  <c r="F113"/>
  <c r="D113"/>
  <c r="P112"/>
  <c r="L112"/>
  <c r="J112"/>
  <c r="H112"/>
  <c r="F112"/>
  <c r="D112"/>
  <c r="P111"/>
  <c r="L111"/>
  <c r="J111"/>
  <c r="H111"/>
  <c r="F111"/>
  <c r="D111"/>
  <c r="P110"/>
  <c r="L110"/>
  <c r="J110"/>
  <c r="H110"/>
  <c r="F110"/>
  <c r="D110"/>
  <c r="P109"/>
  <c r="L109"/>
  <c r="J109"/>
  <c r="H109"/>
  <c r="F109"/>
  <c r="D109"/>
  <c r="D114" s="1"/>
  <c r="P108"/>
  <c r="L108"/>
  <c r="J108"/>
  <c r="H108"/>
  <c r="F108"/>
  <c r="D108"/>
  <c r="P107"/>
  <c r="L107"/>
  <c r="J107"/>
  <c r="H107"/>
  <c r="F107"/>
  <c r="D107"/>
  <c r="P106"/>
  <c r="L106"/>
  <c r="J106"/>
  <c r="H106"/>
  <c r="F106"/>
  <c r="D106"/>
  <c r="P105"/>
  <c r="L105"/>
  <c r="J105"/>
  <c r="H105"/>
  <c r="F105"/>
  <c r="D105"/>
  <c r="P104"/>
  <c r="L104"/>
  <c r="J104"/>
  <c r="H104"/>
  <c r="F104"/>
  <c r="D104"/>
  <c r="P103"/>
  <c r="L103"/>
  <c r="J103"/>
  <c r="H103"/>
  <c r="F103"/>
  <c r="D103"/>
  <c r="P102"/>
  <c r="L102"/>
  <c r="J102"/>
  <c r="H102"/>
  <c r="F102"/>
  <c r="D102"/>
  <c r="P99"/>
  <c r="L99"/>
  <c r="J99"/>
  <c r="H99"/>
  <c r="F99"/>
  <c r="D99"/>
  <c r="P98"/>
  <c r="L98"/>
  <c r="J98"/>
  <c r="H98"/>
  <c r="F98"/>
  <c r="D98"/>
  <c r="P97"/>
  <c r="L97"/>
  <c r="J97"/>
  <c r="H97"/>
  <c r="F97"/>
  <c r="D97"/>
  <c r="P96"/>
  <c r="L96"/>
  <c r="J96"/>
  <c r="H96"/>
  <c r="F96"/>
  <c r="D96"/>
  <c r="P95"/>
  <c r="L95"/>
  <c r="J95"/>
  <c r="H95"/>
  <c r="F95"/>
  <c r="D95"/>
  <c r="P94"/>
  <c r="L94"/>
  <c r="J94"/>
  <c r="H94"/>
  <c r="F94"/>
  <c r="D94"/>
  <c r="P93"/>
  <c r="L93"/>
  <c r="J93"/>
  <c r="H93"/>
  <c r="F93"/>
  <c r="D93"/>
  <c r="P92"/>
  <c r="L92"/>
  <c r="J92"/>
  <c r="H92"/>
  <c r="F92"/>
  <c r="D92"/>
  <c r="P91"/>
  <c r="L91"/>
  <c r="J91"/>
  <c r="H91"/>
  <c r="F91"/>
  <c r="D91"/>
  <c r="P90"/>
  <c r="L90"/>
  <c r="J90"/>
  <c r="H90"/>
  <c r="F90"/>
  <c r="D90"/>
  <c r="P89"/>
  <c r="L89"/>
  <c r="J89"/>
  <c r="H89"/>
  <c r="F89"/>
  <c r="D89"/>
  <c r="D100" s="1"/>
  <c r="P88"/>
  <c r="P100" s="1"/>
  <c r="L88"/>
  <c r="J88"/>
  <c r="H88"/>
  <c r="F88"/>
  <c r="D88"/>
  <c r="P85"/>
  <c r="L85"/>
  <c r="J85"/>
  <c r="H85"/>
  <c r="F85"/>
  <c r="D85"/>
  <c r="P84"/>
  <c r="L84"/>
  <c r="J84"/>
  <c r="H84"/>
  <c r="F84"/>
  <c r="D84"/>
  <c r="P83"/>
  <c r="L83"/>
  <c r="J83"/>
  <c r="H83"/>
  <c r="F83"/>
  <c r="D83"/>
  <c r="P82"/>
  <c r="L82"/>
  <c r="J82"/>
  <c r="H82"/>
  <c r="F82"/>
  <c r="D82"/>
  <c r="P81"/>
  <c r="L81"/>
  <c r="J81"/>
  <c r="H81"/>
  <c r="F81"/>
  <c r="D81"/>
  <c r="P80"/>
  <c r="L80"/>
  <c r="J80"/>
  <c r="H80"/>
  <c r="F80"/>
  <c r="F86" s="1"/>
  <c r="D80"/>
  <c r="P79"/>
  <c r="L79"/>
  <c r="J79"/>
  <c r="H79"/>
  <c r="F79"/>
  <c r="D79"/>
  <c r="P78"/>
  <c r="L78"/>
  <c r="J78"/>
  <c r="H78"/>
  <c r="F78"/>
  <c r="D78"/>
  <c r="P77"/>
  <c r="L77"/>
  <c r="J77"/>
  <c r="H77"/>
  <c r="F77"/>
  <c r="D77"/>
  <c r="P76"/>
  <c r="L76"/>
  <c r="J76"/>
  <c r="H76"/>
  <c r="F76"/>
  <c r="D76"/>
  <c r="P75"/>
  <c r="L75"/>
  <c r="J75"/>
  <c r="H75"/>
  <c r="F75"/>
  <c r="D75"/>
  <c r="P74"/>
  <c r="P86" s="1"/>
  <c r="L74"/>
  <c r="J74"/>
  <c r="H74"/>
  <c r="F74"/>
  <c r="D74"/>
  <c r="P71"/>
  <c r="L71"/>
  <c r="J71"/>
  <c r="H71"/>
  <c r="F71"/>
  <c r="D71"/>
  <c r="P70"/>
  <c r="L70"/>
  <c r="J70"/>
  <c r="H70"/>
  <c r="F70"/>
  <c r="D70"/>
  <c r="P69"/>
  <c r="L69"/>
  <c r="J69"/>
  <c r="H69"/>
  <c r="F69"/>
  <c r="D69"/>
  <c r="P68"/>
  <c r="L68"/>
  <c r="J68"/>
  <c r="H68"/>
  <c r="F68"/>
  <c r="D68"/>
  <c r="P67"/>
  <c r="L67"/>
  <c r="J67"/>
  <c r="H67"/>
  <c r="F67"/>
  <c r="D67"/>
  <c r="P66"/>
  <c r="L66"/>
  <c r="J66"/>
  <c r="H66"/>
  <c r="F66"/>
  <c r="D66"/>
  <c r="P65"/>
  <c r="L65"/>
  <c r="J65"/>
  <c r="H65"/>
  <c r="F65"/>
  <c r="D65"/>
  <c r="P64"/>
  <c r="L64"/>
  <c r="J64"/>
  <c r="H64"/>
  <c r="F64"/>
  <c r="D64"/>
  <c r="P63"/>
  <c r="L63"/>
  <c r="J63"/>
  <c r="H63"/>
  <c r="F63"/>
  <c r="D63"/>
  <c r="P62"/>
  <c r="L62"/>
  <c r="J62"/>
  <c r="H62"/>
  <c r="F62"/>
  <c r="D62"/>
  <c r="P61"/>
  <c r="L61"/>
  <c r="J61"/>
  <c r="H61"/>
  <c r="F61"/>
  <c r="D61"/>
  <c r="P60"/>
  <c r="P72" s="1"/>
  <c r="L60"/>
  <c r="J60"/>
  <c r="H60"/>
  <c r="F60"/>
  <c r="D60"/>
  <c r="P57"/>
  <c r="L57"/>
  <c r="J57"/>
  <c r="H57"/>
  <c r="F57"/>
  <c r="D57"/>
  <c r="P56"/>
  <c r="L56"/>
  <c r="J56"/>
  <c r="H56"/>
  <c r="F56"/>
  <c r="D56"/>
  <c r="P55"/>
  <c r="L55"/>
  <c r="J55"/>
  <c r="H55"/>
  <c r="F55"/>
  <c r="D55"/>
  <c r="P54"/>
  <c r="L54"/>
  <c r="J54"/>
  <c r="H54"/>
  <c r="F54"/>
  <c r="D54"/>
  <c r="P53"/>
  <c r="L53"/>
  <c r="J53"/>
  <c r="H53"/>
  <c r="F53"/>
  <c r="D53"/>
  <c r="P52"/>
  <c r="L52"/>
  <c r="J52"/>
  <c r="J58" s="1"/>
  <c r="H52"/>
  <c r="F52"/>
  <c r="D52"/>
  <c r="P51"/>
  <c r="L51"/>
  <c r="J51"/>
  <c r="H51"/>
  <c r="F51"/>
  <c r="D51"/>
  <c r="P50"/>
  <c r="L50"/>
  <c r="J50"/>
  <c r="H50"/>
  <c r="F50"/>
  <c r="D50"/>
  <c r="P49"/>
  <c r="L49"/>
  <c r="J49"/>
  <c r="H49"/>
  <c r="F49"/>
  <c r="D49"/>
  <c r="P48"/>
  <c r="L48"/>
  <c r="J48"/>
  <c r="H48"/>
  <c r="F48"/>
  <c r="D48"/>
  <c r="P47"/>
  <c r="L47"/>
  <c r="J47"/>
  <c r="H47"/>
  <c r="F47"/>
  <c r="D47"/>
  <c r="P46"/>
  <c r="P58" s="1"/>
  <c r="L46"/>
  <c r="J46"/>
  <c r="H46"/>
  <c r="F46"/>
  <c r="F58" s="1"/>
  <c r="D46"/>
  <c r="L43"/>
  <c r="L42"/>
  <c r="L41"/>
  <c r="L40"/>
  <c r="L39"/>
  <c r="L38"/>
  <c r="L37"/>
  <c r="L36"/>
  <c r="L35"/>
  <c r="L34"/>
  <c r="L33"/>
  <c r="L32"/>
  <c r="L29"/>
  <c r="L28"/>
  <c r="L27"/>
  <c r="L26"/>
  <c r="L25"/>
  <c r="L24"/>
  <c r="L23"/>
  <c r="L22"/>
  <c r="L21"/>
  <c r="L20"/>
  <c r="L19"/>
  <c r="L18"/>
  <c r="D352"/>
  <c r="F352"/>
  <c r="H352"/>
  <c r="J352"/>
  <c r="N352"/>
  <c r="P352"/>
  <c r="Q352"/>
  <c r="D338"/>
  <c r="F338"/>
  <c r="Q338" s="1"/>
  <c r="J26" i="2" s="1"/>
  <c r="H338" i="1"/>
  <c r="J338"/>
  <c r="N338"/>
  <c r="P338"/>
  <c r="D324"/>
  <c r="F324"/>
  <c r="H324"/>
  <c r="J324"/>
  <c r="N324"/>
  <c r="P324"/>
  <c r="Q324"/>
  <c r="D310"/>
  <c r="F310"/>
  <c r="Q310" s="1"/>
  <c r="J24" i="2" s="1"/>
  <c r="H310" i="1"/>
  <c r="J310"/>
  <c r="N310"/>
  <c r="P310"/>
  <c r="D296"/>
  <c r="F296"/>
  <c r="H296"/>
  <c r="J296"/>
  <c r="N296"/>
  <c r="P296"/>
  <c r="Q296"/>
  <c r="D282"/>
  <c r="F282"/>
  <c r="Q282" s="1"/>
  <c r="J22" i="2" s="1"/>
  <c r="H282" i="1"/>
  <c r="J282"/>
  <c r="N282"/>
  <c r="P282"/>
  <c r="D268"/>
  <c r="F268"/>
  <c r="H268"/>
  <c r="J268"/>
  <c r="N268"/>
  <c r="P268"/>
  <c r="Q268"/>
  <c r="D254"/>
  <c r="F254"/>
  <c r="Q254" s="1"/>
  <c r="J20" i="2" s="1"/>
  <c r="H254" i="1"/>
  <c r="J254"/>
  <c r="N254"/>
  <c r="P254"/>
  <c r="D240"/>
  <c r="F240"/>
  <c r="H240"/>
  <c r="J240"/>
  <c r="N240"/>
  <c r="P240"/>
  <c r="Q240"/>
  <c r="D226"/>
  <c r="F226"/>
  <c r="H226"/>
  <c r="J226"/>
  <c r="N226"/>
  <c r="P226"/>
  <c r="D212"/>
  <c r="F212"/>
  <c r="H212"/>
  <c r="J212"/>
  <c r="N212"/>
  <c r="P212"/>
  <c r="F198"/>
  <c r="J198"/>
  <c r="N198"/>
  <c r="P198"/>
  <c r="F184"/>
  <c r="H184"/>
  <c r="N184"/>
  <c r="P184"/>
  <c r="D170"/>
  <c r="F170"/>
  <c r="H170"/>
  <c r="N170"/>
  <c r="N58"/>
  <c r="N156"/>
  <c r="P156"/>
  <c r="F142"/>
  <c r="H142"/>
  <c r="J142"/>
  <c r="N142"/>
  <c r="D128"/>
  <c r="F128"/>
  <c r="N128"/>
  <c r="F114"/>
  <c r="N114"/>
  <c r="P114"/>
  <c r="F100"/>
  <c r="H100"/>
  <c r="N100"/>
  <c r="H86"/>
  <c r="N86"/>
  <c r="F72"/>
  <c r="N72"/>
  <c r="L15"/>
  <c r="L14"/>
  <c r="L13"/>
  <c r="L12"/>
  <c r="L11"/>
  <c r="L10"/>
  <c r="L9"/>
  <c r="L8"/>
  <c r="L7"/>
  <c r="L6"/>
  <c r="L5"/>
  <c r="L4"/>
  <c r="K3" i="4"/>
  <c r="K4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3" i="2"/>
  <c r="K4"/>
  <c r="J19"/>
  <c r="J21"/>
  <c r="J23"/>
  <c r="J25"/>
  <c r="J27"/>
  <c r="K5"/>
  <c r="K19"/>
  <c r="K23"/>
  <c r="K18"/>
  <c r="K22"/>
  <c r="K17"/>
  <c r="K21"/>
  <c r="K16"/>
  <c r="K20"/>
  <c r="K15"/>
  <c r="K14"/>
  <c r="K13"/>
  <c r="K12"/>
  <c r="K11"/>
  <c r="K10"/>
  <c r="K9"/>
  <c r="K8"/>
  <c r="K7"/>
  <c r="K6"/>
  <c r="K27"/>
  <c r="K26"/>
  <c r="K24"/>
  <c r="K25"/>
  <c r="N198" i="3" l="1"/>
  <c r="N30" i="1"/>
  <c r="P170" i="3"/>
  <c r="P142"/>
  <c r="P128"/>
  <c r="P114"/>
  <c r="P100"/>
  <c r="P86"/>
  <c r="P72"/>
  <c r="P58"/>
  <c r="P44" i="1"/>
  <c r="P16"/>
  <c r="J170" i="3"/>
  <c r="J142"/>
  <c r="J114"/>
  <c r="J100"/>
  <c r="J86"/>
  <c r="J72"/>
  <c r="J58"/>
  <c r="J16"/>
  <c r="J156" i="1"/>
  <c r="J128"/>
  <c r="J114"/>
  <c r="Q114" s="1"/>
  <c r="J10" i="2" s="1"/>
  <c r="J100" i="1"/>
  <c r="J86"/>
  <c r="J72"/>
  <c r="J30"/>
  <c r="F156"/>
  <c r="F44"/>
  <c r="F30"/>
  <c r="N16"/>
  <c r="Q212"/>
  <c r="J17" i="2" s="1"/>
  <c r="H30" i="1"/>
  <c r="Q184"/>
  <c r="J15" i="2" s="1"/>
  <c r="H128" i="1"/>
  <c r="H114"/>
  <c r="H72"/>
  <c r="H58"/>
  <c r="H44"/>
  <c r="H16"/>
  <c r="F170" i="3"/>
  <c r="F156"/>
  <c r="Q156" s="1"/>
  <c r="J13" i="4" s="1"/>
  <c r="F142" i="3"/>
  <c r="F128"/>
  <c r="Q128" s="1"/>
  <c r="J11" i="4" s="1"/>
  <c r="F114" i="3"/>
  <c r="F100"/>
  <c r="F86"/>
  <c r="F72"/>
  <c r="F58"/>
  <c r="F16"/>
  <c r="N226"/>
  <c r="N212"/>
  <c r="N184"/>
  <c r="N114"/>
  <c r="N100"/>
  <c r="N44"/>
  <c r="H198"/>
  <c r="H184"/>
  <c r="H170"/>
  <c r="H100"/>
  <c r="H86"/>
  <c r="H72"/>
  <c r="H44"/>
  <c r="D226"/>
  <c r="D198"/>
  <c r="D170"/>
  <c r="D156"/>
  <c r="D142"/>
  <c r="D30"/>
  <c r="D16"/>
  <c r="Q226" i="1"/>
  <c r="J18" i="2" s="1"/>
  <c r="Q198" i="1"/>
  <c r="J16" i="2" s="1"/>
  <c r="Q170" i="1"/>
  <c r="J14" i="2" s="1"/>
  <c r="D156" i="1"/>
  <c r="Q156" s="1"/>
  <c r="J13" i="2" s="1"/>
  <c r="D142" i="1"/>
  <c r="Q142" s="1"/>
  <c r="J12" i="2" s="1"/>
  <c r="Q128" i="1"/>
  <c r="J11" i="2" s="1"/>
  <c r="Q100" i="1"/>
  <c r="J9" i="2" s="1"/>
  <c r="D86" i="1"/>
  <c r="Q86" s="1"/>
  <c r="J8" i="2" s="1"/>
  <c r="D72" i="1"/>
  <c r="D58"/>
  <c r="Q58" s="1"/>
  <c r="J6" i="2" s="1"/>
  <c r="Q44" i="1"/>
  <c r="J5" i="2" s="1"/>
  <c r="D16" i="1"/>
  <c r="Q16" s="1"/>
  <c r="J3" i="2" s="1"/>
  <c r="D30" i="1"/>
  <c r="Q58" i="3"/>
  <c r="J6" i="4" s="1"/>
  <c r="Q72" i="3"/>
  <c r="J7" i="4" s="1"/>
  <c r="Q86" i="3"/>
  <c r="J8" i="4" s="1"/>
  <c r="Q114" i="3"/>
  <c r="J10" i="4" s="1"/>
  <c r="Q170" i="3"/>
  <c r="J14" i="4" s="1"/>
  <c r="J184" i="3"/>
  <c r="P198"/>
  <c r="F198"/>
  <c r="J212"/>
  <c r="P226"/>
  <c r="F226"/>
  <c r="J240"/>
  <c r="P254"/>
  <c r="F254"/>
  <c r="Q254" s="1"/>
  <c r="J20" i="4" s="1"/>
  <c r="J268" i="3"/>
  <c r="P282"/>
  <c r="F282"/>
  <c r="J296"/>
  <c r="P310"/>
  <c r="F310"/>
  <c r="Q310" s="1"/>
  <c r="J24" i="4" s="1"/>
  <c r="J324" i="3"/>
  <c r="P338"/>
  <c r="F338"/>
  <c r="Q338" s="1"/>
  <c r="J26" i="4" s="1"/>
  <c r="J352" i="3"/>
  <c r="P44"/>
  <c r="F44"/>
  <c r="N30"/>
  <c r="P184"/>
  <c r="F184"/>
  <c r="J198"/>
  <c r="P212"/>
  <c r="F212"/>
  <c r="J226"/>
  <c r="Q226" s="1"/>
  <c r="J18" i="4" s="1"/>
  <c r="P240" i="3"/>
  <c r="F240"/>
  <c r="J254"/>
  <c r="P268"/>
  <c r="F268"/>
  <c r="Q268" s="1"/>
  <c r="J21" i="4" s="1"/>
  <c r="J282" i="3"/>
  <c r="Q282" s="1"/>
  <c r="J22" i="4" s="1"/>
  <c r="P296" i="3"/>
  <c r="F296"/>
  <c r="J310"/>
  <c r="P324"/>
  <c r="F324"/>
  <c r="Q324" s="1"/>
  <c r="J25" i="4" s="1"/>
  <c r="J338" i="3"/>
  <c r="P352"/>
  <c r="F352"/>
  <c r="J44"/>
  <c r="H30"/>
  <c r="Q212" l="1"/>
  <c r="J17" i="4" s="1"/>
  <c r="Q198" i="3"/>
  <c r="J16" i="4" s="1"/>
  <c r="Q16" i="3"/>
  <c r="J3" i="4" s="1"/>
  <c r="Q72" i="1"/>
  <c r="J7" i="2" s="1"/>
  <c r="Q30" i="1"/>
  <c r="J4" i="2" s="1"/>
  <c r="Q142" i="3"/>
  <c r="J12" i="4" s="1"/>
  <c r="Q100" i="3"/>
  <c r="J9" i="4" s="1"/>
  <c r="Q44" i="3"/>
  <c r="J5" i="4" s="1"/>
  <c r="Q30" i="3"/>
  <c r="J4" i="4" s="1"/>
  <c r="Q352" i="3"/>
  <c r="J27" i="4" s="1"/>
  <c r="Q296" i="3"/>
  <c r="J23" i="4" s="1"/>
  <c r="Q240" i="3"/>
  <c r="J19" i="4" s="1"/>
  <c r="Q184" i="3"/>
  <c r="J15" i="4" s="1"/>
  <c r="D3" i="2" l="1"/>
  <c r="D27"/>
  <c r="B27" s="1"/>
  <c r="D8"/>
  <c r="D12"/>
  <c r="D16"/>
  <c r="D20"/>
  <c r="B20" s="1"/>
  <c r="D24"/>
  <c r="B24" s="1"/>
  <c r="D6"/>
  <c r="D10"/>
  <c r="D14"/>
  <c r="D18"/>
  <c r="D22"/>
  <c r="B22" s="1"/>
  <c r="D26"/>
  <c r="B26" s="1"/>
  <c r="D4"/>
  <c r="D5"/>
  <c r="D7"/>
  <c r="D9"/>
  <c r="D11"/>
  <c r="D13"/>
  <c r="D15"/>
  <c r="D17"/>
  <c r="D19"/>
  <c r="B19" s="1"/>
  <c r="D21"/>
  <c r="B21" s="1"/>
  <c r="D23"/>
  <c r="B23" s="1"/>
  <c r="D25"/>
  <c r="B25" s="1"/>
  <c r="D4" i="4"/>
  <c r="D18"/>
  <c r="D11"/>
  <c r="D25"/>
  <c r="B25" s="1"/>
  <c r="D19"/>
  <c r="B19" s="1"/>
  <c r="D16"/>
  <c r="D3"/>
  <c r="D10"/>
  <c r="D26"/>
  <c r="B26" s="1"/>
  <c r="D17"/>
  <c r="D9"/>
  <c r="D8"/>
  <c r="D24"/>
  <c r="B24" s="1"/>
  <c r="D6"/>
  <c r="D14"/>
  <c r="D22"/>
  <c r="B22" s="1"/>
  <c r="D5"/>
  <c r="D13"/>
  <c r="D21"/>
  <c r="B21" s="1"/>
  <c r="D7"/>
  <c r="D15"/>
  <c r="D23"/>
  <c r="B23" s="1"/>
  <c r="D12"/>
  <c r="D20"/>
  <c r="B20" s="1"/>
  <c r="D27"/>
  <c r="B27" s="1"/>
  <c r="B3" i="2" l="1"/>
  <c r="B11"/>
  <c r="B7"/>
  <c r="B17"/>
  <c r="B13"/>
  <c r="B4"/>
  <c r="B9"/>
  <c r="B15"/>
  <c r="B6"/>
  <c r="B18"/>
  <c r="B5"/>
  <c r="B8"/>
  <c r="B10"/>
  <c r="B12"/>
  <c r="B14"/>
  <c r="B16"/>
  <c r="B18" i="4"/>
  <c r="B17"/>
  <c r="B16"/>
  <c r="B15"/>
  <c r="B14"/>
  <c r="B3"/>
  <c r="B7"/>
  <c r="B13"/>
  <c r="B6"/>
  <c r="B11"/>
  <c r="B8"/>
  <c r="B12"/>
  <c r="B5"/>
  <c r="B4"/>
  <c r="B10"/>
  <c r="B9"/>
</calcChain>
</file>

<file path=xl/sharedStrings.xml><?xml version="1.0" encoding="utf-8"?>
<sst xmlns="http://schemas.openxmlformats.org/spreadsheetml/2006/main" count="927" uniqueCount="340">
  <si>
    <t>Jméno</t>
  </si>
  <si>
    <t>Škola</t>
  </si>
  <si>
    <t>60m</t>
  </si>
  <si>
    <t>Body</t>
  </si>
  <si>
    <t>Dálka</t>
  </si>
  <si>
    <t>Výška</t>
  </si>
  <si>
    <t>Míček</t>
  </si>
  <si>
    <t>1000m</t>
  </si>
  <si>
    <t>Štafeta</t>
  </si>
  <si>
    <t>Celkem</t>
  </si>
  <si>
    <t>600 m</t>
  </si>
  <si>
    <t>Celkové pořadí - Pohár rozhlasu 2004 - mladší hoši</t>
  </si>
  <si>
    <t>Celkové pořadí - Pohár rozhlasu 2004 - mladší dívky</t>
  </si>
  <si>
    <t>m</t>
  </si>
  <si>
    <t>chl</t>
  </si>
  <si>
    <t>Body 600m</t>
  </si>
  <si>
    <t>Body 1000m</t>
  </si>
  <si>
    <t>Celkové pořadí - Pohár rozhlasu 2007 - mladší hoši</t>
  </si>
  <si>
    <t>Celkové pořadí - Pohár rozhlasu 2007 - mladší dívky</t>
  </si>
  <si>
    <t>Kudrna Josef</t>
  </si>
  <si>
    <t>ZŠ Semice</t>
  </si>
  <si>
    <t>Vlček Jakub</t>
  </si>
  <si>
    <t>Kubela Adam</t>
  </si>
  <si>
    <t>Aujeský Petr</t>
  </si>
  <si>
    <t>Jelínek Filip</t>
  </si>
  <si>
    <t>Košnar Adam</t>
  </si>
  <si>
    <t>Krmela Matěj</t>
  </si>
  <si>
    <t>Ševčík Vojtěch</t>
  </si>
  <si>
    <t>Döme Michal</t>
  </si>
  <si>
    <t>Vlasák František</t>
  </si>
  <si>
    <t>Strolený Petr</t>
  </si>
  <si>
    <t>Mrázek Dan</t>
  </si>
  <si>
    <t>Pergler Vojtěch</t>
  </si>
  <si>
    <t>Louda Jan</t>
  </si>
  <si>
    <t>Žáček Vojtěch</t>
  </si>
  <si>
    <t>ZŠ Komenského Nymburk</t>
  </si>
  <si>
    <t>Borecký Matyáš</t>
  </si>
  <si>
    <t>Holakovský Vojtěch</t>
  </si>
  <si>
    <t>Kysilka Matouš</t>
  </si>
  <si>
    <t>Čermák Richard</t>
  </si>
  <si>
    <t>Malý Patrik</t>
  </si>
  <si>
    <t>Pech Matyáš</t>
  </si>
  <si>
    <t>Hána Sebastián</t>
  </si>
  <si>
    <t>Gajdošík Dušan</t>
  </si>
  <si>
    <t>Kubíček Filip</t>
  </si>
  <si>
    <t>Folta Lukáš</t>
  </si>
  <si>
    <t>ZŠ Městec Králové</t>
  </si>
  <si>
    <t>Svoboda Martin</t>
  </si>
  <si>
    <t>Fišer Jan</t>
  </si>
  <si>
    <t>Křovinka Martin</t>
  </si>
  <si>
    <t>Havránek Petr</t>
  </si>
  <si>
    <t>Brzák Petr</t>
  </si>
  <si>
    <t>Dvořák Dominik</t>
  </si>
  <si>
    <t>Dubský Matěj</t>
  </si>
  <si>
    <t>Lehký Jakub</t>
  </si>
  <si>
    <t>ZŠ a MŠ Juventa Milovice</t>
  </si>
  <si>
    <t>Williams Benjamin</t>
  </si>
  <si>
    <t>Petrinko Michal</t>
  </si>
  <si>
    <t>Červeňák Marek</t>
  </si>
  <si>
    <t>Bechyně Filip</t>
  </si>
  <si>
    <t>Vostřel Jan</t>
  </si>
  <si>
    <t>Berka Michal</t>
  </si>
  <si>
    <t>Boris Bedřich</t>
  </si>
  <si>
    <t>Babůrek Václav</t>
  </si>
  <si>
    <t>Schallmann Ludvík</t>
  </si>
  <si>
    <t>Kolář Lukáš</t>
  </si>
  <si>
    <t>Danko Michal</t>
  </si>
  <si>
    <t>Rejda Filip</t>
  </si>
  <si>
    <t>Beneš Jaroslav</t>
  </si>
  <si>
    <t>Hajas Patrik</t>
  </si>
  <si>
    <t>Zvěřina Tomáš</t>
  </si>
  <si>
    <t>Truhlář Alex</t>
  </si>
  <si>
    <t>Paroulek Michal</t>
  </si>
  <si>
    <t>ZŠ a MŠ G.A.Lindnera Rožďalovice</t>
  </si>
  <si>
    <t>ZŠ T.G.M. Poděbrady</t>
  </si>
  <si>
    <t>Semirád Martin</t>
  </si>
  <si>
    <t>Michalčák Jan</t>
  </si>
  <si>
    <t>Soukal Lukáš</t>
  </si>
  <si>
    <t>Nápravník Ondřej</t>
  </si>
  <si>
    <t>Pácal Vojtěch</t>
  </si>
  <si>
    <t>Bürger Jan</t>
  </si>
  <si>
    <t>Scholz Tobiáš</t>
  </si>
  <si>
    <t>Jeník Lukáš</t>
  </si>
  <si>
    <t>Pácal Šimon</t>
  </si>
  <si>
    <t>Svoboda Lukáš</t>
  </si>
  <si>
    <t>Svoboda Michal</t>
  </si>
  <si>
    <t>Technik Vít</t>
  </si>
  <si>
    <t>Bureš Adam</t>
  </si>
  <si>
    <t>Zima Tomáš</t>
  </si>
  <si>
    <t>Hubal Martin</t>
  </si>
  <si>
    <t>Klíma Štěpán</t>
  </si>
  <si>
    <t>Auer Jan</t>
  </si>
  <si>
    <t>Venclák René</t>
  </si>
  <si>
    <t>Solom Jiří</t>
  </si>
  <si>
    <t>Vaněk Šimon</t>
  </si>
  <si>
    <t>Abadžijev Adam</t>
  </si>
  <si>
    <t>Volejník Vojtěch</t>
  </si>
  <si>
    <t>ZŠ B.Hrozného Lysá nad Labem</t>
  </si>
  <si>
    <t>Krutil Dominik</t>
  </si>
  <si>
    <t>Šoral Matěj</t>
  </si>
  <si>
    <t>Kulvejt Lukáš</t>
  </si>
  <si>
    <t>Kusý Jan</t>
  </si>
  <si>
    <t>Tůma Dominik</t>
  </si>
  <si>
    <t>Sádílek Onřej</t>
  </si>
  <si>
    <t>Herák Matěj</t>
  </si>
  <si>
    <t>Janoušk Marek</t>
  </si>
  <si>
    <t>Strnad Adam</t>
  </si>
  <si>
    <t>MZŠ Dymokury</t>
  </si>
  <si>
    <t>Král David</t>
  </si>
  <si>
    <t>Malý Dominik</t>
  </si>
  <si>
    <t>Přecechtěl Kamil</t>
  </si>
  <si>
    <t>Serbus Jan</t>
  </si>
  <si>
    <t>Vorlíček Jaroslav</t>
  </si>
  <si>
    <t>Kuchta Josef</t>
  </si>
  <si>
    <t>Gymnázium Jířího z Poděbrad</t>
  </si>
  <si>
    <t>Sojka Tomáš Elliot</t>
  </si>
  <si>
    <t>Bureš Tomáš</t>
  </si>
  <si>
    <t>Křivský Jiří</t>
  </si>
  <si>
    <t>Kupec Petr</t>
  </si>
  <si>
    <t>Havlina Adam</t>
  </si>
  <si>
    <t>Pospíchal Jonáš</t>
  </si>
  <si>
    <t>Frič David</t>
  </si>
  <si>
    <t>Kunc Ondřej</t>
  </si>
  <si>
    <t>Vocásek Martin</t>
  </si>
  <si>
    <t>Šrogl Matěj</t>
  </si>
  <si>
    <t>ZŠ T.G.Masaryka Milovice</t>
  </si>
  <si>
    <t>GBH v Nymburce</t>
  </si>
  <si>
    <t>Krákora Jakub</t>
  </si>
  <si>
    <t>Tejnický Petr</t>
  </si>
  <si>
    <t>Jansa David</t>
  </si>
  <si>
    <t>Ludín Kryštof</t>
  </si>
  <si>
    <t>Hampl Vojtěch</t>
  </si>
  <si>
    <t>Drahorád Jakub</t>
  </si>
  <si>
    <t>Král Jiří</t>
  </si>
  <si>
    <t>Kučera Martin</t>
  </si>
  <si>
    <t>Jirků Lukáš</t>
  </si>
  <si>
    <t>ZŠ Kostomalty n. L.</t>
  </si>
  <si>
    <t>Keist Tomáš</t>
  </si>
  <si>
    <t>Smetaník Ondřej</t>
  </si>
  <si>
    <t>Ziegelheim Kristián</t>
  </si>
  <si>
    <t>Polický Lukáš</t>
  </si>
  <si>
    <t>Mitráš Šimon</t>
  </si>
  <si>
    <t>ZŠ Kounice</t>
  </si>
  <si>
    <t>Michalík Matyáš</t>
  </si>
  <si>
    <t>Turek Filip</t>
  </si>
  <si>
    <t xml:space="preserve">Řehák Jan </t>
  </si>
  <si>
    <t>Schovanec Matyáš</t>
  </si>
  <si>
    <t>Slavík Šimon</t>
  </si>
  <si>
    <t>Cook Jalil</t>
  </si>
  <si>
    <t>Hrůza Filip</t>
  </si>
  <si>
    <t>Liška Tomáš</t>
  </si>
  <si>
    <t>ZŠ a MŠ Křinec</t>
  </si>
  <si>
    <t>Najmon Lukáš</t>
  </si>
  <si>
    <t>Vašek David</t>
  </si>
  <si>
    <t>Cepek Tomáš</t>
  </si>
  <si>
    <t>Vaníček Jaroslav</t>
  </si>
  <si>
    <t>Rulík Václav</t>
  </si>
  <si>
    <t>Vejvoda Matěj</t>
  </si>
  <si>
    <t>Zdobinský Michal</t>
  </si>
  <si>
    <t>Kolarovský Ondřej</t>
  </si>
  <si>
    <t>Neuberg Michal</t>
  </si>
  <si>
    <t>Vacík Jan</t>
  </si>
  <si>
    <t>Vokál Pavel</t>
  </si>
  <si>
    <t>ZŠ JAK Lysá n.L.</t>
  </si>
  <si>
    <t>Hrubčík Jan</t>
  </si>
  <si>
    <t>Jareš Filip</t>
  </si>
  <si>
    <t>Le Tuan Anh</t>
  </si>
  <si>
    <t>Bouška Vojtěch</t>
  </si>
  <si>
    <t>Palyza Matyáš</t>
  </si>
  <si>
    <t>Kavan Vavřinec</t>
  </si>
  <si>
    <t>Novák Jan</t>
  </si>
  <si>
    <t>Forejt Matěj</t>
  </si>
  <si>
    <t>Procházka Josef</t>
  </si>
  <si>
    <t>Šoufek Patrik</t>
  </si>
  <si>
    <t>Černý Richard</t>
  </si>
  <si>
    <t>Juříček Tomáš</t>
  </si>
  <si>
    <t>Gymnázium Jiřího z Poděbrad</t>
  </si>
  <si>
    <t>Škochová Ema</t>
  </si>
  <si>
    <t>Svobodová Viktorie</t>
  </si>
  <si>
    <t>Musilová Lucie</t>
  </si>
  <si>
    <t>Seifertová Alžběta</t>
  </si>
  <si>
    <t>Masopustová Barbora</t>
  </si>
  <si>
    <t>Prášilová Barbora</t>
  </si>
  <si>
    <t>Tvrzová Anna</t>
  </si>
  <si>
    <t>Křížková Taťána</t>
  </si>
  <si>
    <t>ZŠ T.G. Masaryka Milovice</t>
  </si>
  <si>
    <t>Krupková Adéla</t>
  </si>
  <si>
    <t>Brinkeová Ema</t>
  </si>
  <si>
    <t>Kožnárová Lucie</t>
  </si>
  <si>
    <t>Slavíčková Lenka</t>
  </si>
  <si>
    <t>Jiranová Denisa</t>
  </si>
  <si>
    <t>Bobačíková Markéta</t>
  </si>
  <si>
    <t>Moravcová Tereza</t>
  </si>
  <si>
    <t>Žmolilová Veronika</t>
  </si>
  <si>
    <t>Sloupová Eva</t>
  </si>
  <si>
    <t>Holečková Tereza</t>
  </si>
  <si>
    <t>Mislerová Anežka</t>
  </si>
  <si>
    <t>Karamonová Anežka</t>
  </si>
  <si>
    <t>Hodačová Kateřina</t>
  </si>
  <si>
    <t>Hodačová Mariana</t>
  </si>
  <si>
    <t>Franeková Věra</t>
  </si>
  <si>
    <t>Černá Kristýna</t>
  </si>
  <si>
    <t>Procházková Marie</t>
  </si>
  <si>
    <t>Koubová Štěpánka</t>
  </si>
  <si>
    <t>Znamínková Róza</t>
  </si>
  <si>
    <t>ZŠ Václava Havla v Poděbradech</t>
  </si>
  <si>
    <t>ZŠ Vácalva Havla v Poděradech</t>
  </si>
  <si>
    <t>Urbánková Natálie</t>
  </si>
  <si>
    <t>Špeldová Veronika</t>
  </si>
  <si>
    <t>Kratochvílová Natálie</t>
  </si>
  <si>
    <t>Šafránková Jana</t>
  </si>
  <si>
    <t>Brožová Markéta</t>
  </si>
  <si>
    <t>Pechová Tereza</t>
  </si>
  <si>
    <t>Horká Aneta</t>
  </si>
  <si>
    <t>ZŠ B.Hrozného Lysá n. L.</t>
  </si>
  <si>
    <t>Kundrlíková Tereza</t>
  </si>
  <si>
    <t>Hakenová Veronika</t>
  </si>
  <si>
    <t>Špechtová Adéla</t>
  </si>
  <si>
    <t>Macková Kristýna</t>
  </si>
  <si>
    <t>Hrázská Veronika</t>
  </si>
  <si>
    <t>Krupová Zuzana</t>
  </si>
  <si>
    <t>Kutáčová Šarlota</t>
  </si>
  <si>
    <t>Hortvátová Adéla</t>
  </si>
  <si>
    <t>Vykydalová Nikola</t>
  </si>
  <si>
    <t>Nehasilová Dominika</t>
  </si>
  <si>
    <t>Haldová Kateřina</t>
  </si>
  <si>
    <t>Mydlářová Nikol</t>
  </si>
  <si>
    <t>Malafová Miluše</t>
  </si>
  <si>
    <t>Radovnická Kristýna</t>
  </si>
  <si>
    <t>Palšovičová Nikol</t>
  </si>
  <si>
    <t>Hálová Markéta</t>
  </si>
  <si>
    <t>Ranftlová Barbora</t>
  </si>
  <si>
    <t>ZŠ JAK Lysá n. L.</t>
  </si>
  <si>
    <t>Havlátová Blanka</t>
  </si>
  <si>
    <t>Žáková Andrea</t>
  </si>
  <si>
    <t>Krausouvá Adéla</t>
  </si>
  <si>
    <t>Nováková Kateřina</t>
  </si>
  <si>
    <t>Štenglová Kamila</t>
  </si>
  <si>
    <t>Foltínová Anna</t>
  </si>
  <si>
    <t>Vesecká Šárka</t>
  </si>
  <si>
    <t>Hachová Michaela</t>
  </si>
  <si>
    <t>Dušková Denisa</t>
  </si>
  <si>
    <t>Košnářová Ivana</t>
  </si>
  <si>
    <t>Semecká Klára</t>
  </si>
  <si>
    <t>Krovozová Viktorie</t>
  </si>
  <si>
    <t>Mocová Denisa</t>
  </si>
  <si>
    <t>Vrbická Pavlína</t>
  </si>
  <si>
    <t>Frydrýnová Jana</t>
  </si>
  <si>
    <t>Fojkesová Ester</t>
  </si>
  <si>
    <t>Štastná Tereza</t>
  </si>
  <si>
    <t>ZŠ Kostomlaty n. L.</t>
  </si>
  <si>
    <t>Purnochová Kateřina</t>
  </si>
  <si>
    <t>Walterová Karolína</t>
  </si>
  <si>
    <t>Zinková Karolína</t>
  </si>
  <si>
    <t>Bednárová Simona</t>
  </si>
  <si>
    <t>Toušová Kristýna</t>
  </si>
  <si>
    <t>Kinclová Eliška</t>
  </si>
  <si>
    <t>Šilarová Vendula</t>
  </si>
  <si>
    <t>Frydrýn Lukáš</t>
  </si>
  <si>
    <t>Hájek Michal</t>
  </si>
  <si>
    <t>Kalina Tom</t>
  </si>
  <si>
    <t>Severa Jiří</t>
  </si>
  <si>
    <t>Čepelová Karolína</t>
  </si>
  <si>
    <t>Judasová Karolína</t>
  </si>
  <si>
    <t>Pokorná Kristýna</t>
  </si>
  <si>
    <t>Tlamichová Aurora</t>
  </si>
  <si>
    <t>Schovancová Sofie</t>
  </si>
  <si>
    <t>Urbanová Karolína</t>
  </si>
  <si>
    <t>Dusová Natálie</t>
  </si>
  <si>
    <t>Sedláková Veronika</t>
  </si>
  <si>
    <t>Dytrychová Nikola</t>
  </si>
  <si>
    <t>Hurychová Gabriela</t>
  </si>
  <si>
    <t>Vašková Diana</t>
  </si>
  <si>
    <t>Plachá Kristýna</t>
  </si>
  <si>
    <t>Honysová Andrea</t>
  </si>
  <si>
    <t>Novotná Karolína</t>
  </si>
  <si>
    <t>Surovčáková Lucie</t>
  </si>
  <si>
    <t>Tobiášová Sofie</t>
  </si>
  <si>
    <t>Mirovská Tereza</t>
  </si>
  <si>
    <t>Pokorná Klára</t>
  </si>
  <si>
    <t>Černovská Ester</t>
  </si>
  <si>
    <t>Bartošová Martina</t>
  </si>
  <si>
    <t>Pokorná Adelá</t>
  </si>
  <si>
    <t>Pangrácová Tereza</t>
  </si>
  <si>
    <t>Franková Justýna</t>
  </si>
  <si>
    <t>Šťastná Věra</t>
  </si>
  <si>
    <t>Studnická Adéla</t>
  </si>
  <si>
    <t>Havlínová Kristýna</t>
  </si>
  <si>
    <t>Hlaváčková Linda</t>
  </si>
  <si>
    <t>Mašková Kateřina</t>
  </si>
  <si>
    <t>Šindelářová Viktorie</t>
  </si>
  <si>
    <t>Zemanová Klára</t>
  </si>
  <si>
    <t>Lochmanová Karolína</t>
  </si>
  <si>
    <t>Šťastná Viktorie</t>
  </si>
  <si>
    <t>Brzáková Eliška</t>
  </si>
  <si>
    <t>Králová Petra</t>
  </si>
  <si>
    <t>Mašková Daniela</t>
  </si>
  <si>
    <t>Špirochová Veronika</t>
  </si>
  <si>
    <t>Králová Tereza</t>
  </si>
  <si>
    <t>Špitálská Helena</t>
  </si>
  <si>
    <t>Švecová Šárka</t>
  </si>
  <si>
    <t>Švecová Barbora</t>
  </si>
  <si>
    <t>Kalousková Eliška</t>
  </si>
  <si>
    <t>Esserová Barbora</t>
  </si>
  <si>
    <t>Krupková Natálie</t>
  </si>
  <si>
    <t>Křížová Karolína</t>
  </si>
  <si>
    <t>Matějková Elen</t>
  </si>
  <si>
    <t>Rejchrtová Ema</t>
  </si>
  <si>
    <t>Pinkasová Eliška</t>
  </si>
  <si>
    <t>Matoušová Barbora</t>
  </si>
  <si>
    <t>Mrázková Michaela</t>
  </si>
  <si>
    <t>Rožánková Žofie</t>
  </si>
  <si>
    <t>Bártová Tereza</t>
  </si>
  <si>
    <t>Darakevová Adéla</t>
  </si>
  <si>
    <t>ZŠ a MŠ G.A. Lindnera Rožďalovice</t>
  </si>
  <si>
    <t>Udanouskaya Katsyarina</t>
  </si>
  <si>
    <t>Hofmanová Dorota</t>
  </si>
  <si>
    <t>Součková Nicole</t>
  </si>
  <si>
    <t>Kapalová Adéla</t>
  </si>
  <si>
    <t>Mikulová Barbora</t>
  </si>
  <si>
    <t>Chadrabová Alena</t>
  </si>
  <si>
    <t>Kubíčková Natálie</t>
  </si>
  <si>
    <t>Bryndová Zuzana</t>
  </si>
  <si>
    <t>Takačová Adála</t>
  </si>
  <si>
    <t>Zimanová Veronika</t>
  </si>
  <si>
    <t>Khailová Eliška</t>
  </si>
  <si>
    <t>Koppová Lia</t>
  </si>
  <si>
    <t>Král Miroslav</t>
  </si>
  <si>
    <t>Hylmar Jiří</t>
  </si>
  <si>
    <t>Suchánek Vladislav</t>
  </si>
  <si>
    <t>Koudelka Matěj</t>
  </si>
  <si>
    <t>Kuneš Matouš</t>
  </si>
  <si>
    <t>Plac Matyáš</t>
  </si>
  <si>
    <t>Němec Aleš</t>
  </si>
  <si>
    <t>Hampl Filip</t>
  </si>
  <si>
    <t>Beneš Vojtěch</t>
  </si>
  <si>
    <t>Hájek</t>
  </si>
  <si>
    <t>Běhalová Ruby</t>
  </si>
  <si>
    <t>Havlíčková Anna</t>
  </si>
  <si>
    <t>: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</si>
</sst>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indexed="43"/>
      <name val="Arial"/>
      <family val="2"/>
      <charset val="238"/>
    </font>
    <font>
      <sz val="10"/>
      <color indexed="9"/>
      <name val="Arial"/>
      <charset val="238"/>
    </font>
    <font>
      <sz val="10"/>
      <name val="Arial CE"/>
      <charset val="238"/>
    </font>
    <font>
      <b/>
      <sz val="11"/>
      <name val="Arial CE"/>
      <family val="2"/>
      <charset val="238"/>
    </font>
    <font>
      <sz val="11"/>
      <name val="Arial CE"/>
      <charset val="238"/>
    </font>
    <font>
      <b/>
      <sz val="11"/>
      <name val="Arial"/>
      <family val="2"/>
    </font>
    <font>
      <sz val="11"/>
      <color indexed="41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12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2" borderId="1" xfId="0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vertical="center"/>
      <protection hidden="1"/>
    </xf>
    <xf numFmtId="0" fontId="0" fillId="4" borderId="1" xfId="0" applyFill="1" applyBorder="1" applyAlignment="1" applyProtection="1">
      <alignment horizontal="left" vertical="center"/>
      <protection hidden="1"/>
    </xf>
    <xf numFmtId="0" fontId="0" fillId="2" borderId="1" xfId="0" applyFill="1" applyBorder="1" applyAlignment="1" applyProtection="1">
      <alignment horizontal="righ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3" fillId="2" borderId="1" xfId="0" applyFont="1" applyFill="1" applyBorder="1" applyAlignment="1" applyProtection="1">
      <alignment horizontal="right" vertical="center"/>
      <protection locked="0"/>
    </xf>
    <xf numFmtId="2" fontId="3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hidden="1"/>
    </xf>
    <xf numFmtId="0" fontId="0" fillId="0" borderId="1" xfId="0" applyFill="1" applyBorder="1" applyAlignment="1" applyProtection="1">
      <alignment horizontal="left" vertical="center"/>
      <protection hidden="1"/>
    </xf>
    <xf numFmtId="0" fontId="0" fillId="0" borderId="1" xfId="0" applyFill="1" applyBorder="1" applyAlignment="1" applyProtection="1">
      <alignment horizontal="right" vertical="center"/>
      <protection hidden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4" borderId="1" xfId="0" applyFont="1" applyFill="1" applyBorder="1" applyAlignment="1" applyProtection="1">
      <alignment horizontal="right" vertical="center"/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164" fontId="3" fillId="2" borderId="2" xfId="0" applyNumberFormat="1" applyFont="1" applyFill="1" applyBorder="1" applyAlignment="1" applyProtection="1">
      <alignment horizontal="right" vertical="center"/>
      <protection locked="0"/>
    </xf>
    <xf numFmtId="164" fontId="3" fillId="2" borderId="1" xfId="0" applyNumberFormat="1" applyFont="1" applyFill="1" applyBorder="1" applyAlignment="1" applyProtection="1">
      <alignment horizontal="right" vertical="center"/>
      <protection locked="0"/>
    </xf>
    <xf numFmtId="164" fontId="3" fillId="0" borderId="1" xfId="0" applyNumberFormat="1" applyFont="1" applyFill="1" applyBorder="1" applyAlignment="1" applyProtection="1">
      <alignment horizontal="right" vertical="center"/>
      <protection hidden="1"/>
    </xf>
    <xf numFmtId="0" fontId="3" fillId="0" borderId="1" xfId="0" applyFont="1" applyFill="1" applyBorder="1" applyAlignment="1" applyProtection="1">
      <alignment horizontal="right" vertical="center"/>
      <protection hidden="1"/>
    </xf>
    <xf numFmtId="2" fontId="3" fillId="0" borderId="1" xfId="0" applyNumberFormat="1" applyFont="1" applyFill="1" applyBorder="1" applyAlignment="1" applyProtection="1">
      <alignment horizontal="right" vertical="center"/>
      <protection hidden="1"/>
    </xf>
    <xf numFmtId="0" fontId="3" fillId="5" borderId="4" xfId="0" applyFont="1" applyFill="1" applyBorder="1" applyAlignment="1" applyProtection="1">
      <alignment horizontal="center"/>
      <protection hidden="1"/>
    </xf>
    <xf numFmtId="164" fontId="3" fillId="0" borderId="2" xfId="0" applyNumberFormat="1" applyFont="1" applyFill="1" applyBorder="1" applyAlignment="1" applyProtection="1">
      <alignment horizontal="right" vertical="center"/>
      <protection hidden="1"/>
    </xf>
    <xf numFmtId="0" fontId="3" fillId="5" borderId="5" xfId="0" applyFont="1" applyFill="1" applyBorder="1" applyAlignment="1" applyProtection="1">
      <alignment horizontal="center"/>
      <protection hidden="1"/>
    </xf>
    <xf numFmtId="164" fontId="6" fillId="4" borderId="1" xfId="0" applyNumberFormat="1" applyFont="1" applyFill="1" applyBorder="1" applyAlignment="1" applyProtection="1">
      <alignment horizontal="right" vertical="center"/>
      <protection hidden="1"/>
    </xf>
    <xf numFmtId="0" fontId="6" fillId="4" borderId="1" xfId="0" applyFont="1" applyFill="1" applyBorder="1" applyAlignment="1" applyProtection="1">
      <alignment horizontal="right" vertical="center"/>
      <protection hidden="1"/>
    </xf>
    <xf numFmtId="2" fontId="6" fillId="4" borderId="1" xfId="0" applyNumberFormat="1" applyFont="1" applyFill="1" applyBorder="1" applyAlignment="1" applyProtection="1">
      <alignment horizontal="right" vertical="center"/>
      <protection hidden="1"/>
    </xf>
    <xf numFmtId="0" fontId="6" fillId="4" borderId="4" xfId="0" applyFont="1" applyFill="1" applyBorder="1" applyAlignment="1" applyProtection="1">
      <alignment horizontal="center"/>
      <protection hidden="1"/>
    </xf>
    <xf numFmtId="164" fontId="6" fillId="4" borderId="2" xfId="0" applyNumberFormat="1" applyFont="1" applyFill="1" applyBorder="1" applyAlignment="1" applyProtection="1">
      <alignment horizontal="right" vertical="center"/>
      <protection hidden="1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hidden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/>
      <protection hidden="1"/>
    </xf>
    <xf numFmtId="164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  <protection hidden="1"/>
    </xf>
    <xf numFmtId="0" fontId="0" fillId="5" borderId="5" xfId="0" applyFill="1" applyBorder="1" applyAlignment="1" applyProtection="1">
      <alignment horizontal="center"/>
      <protection hidden="1"/>
    </xf>
    <xf numFmtId="0" fontId="2" fillId="4" borderId="1" xfId="0" applyFont="1" applyFill="1" applyBorder="1" applyAlignment="1" applyProtection="1">
      <alignment horizontal="left" vertical="center"/>
      <protection hidden="1"/>
    </xf>
    <xf numFmtId="164" fontId="0" fillId="4" borderId="1" xfId="0" applyNumberFormat="1" applyFill="1" applyBorder="1" applyAlignment="1" applyProtection="1">
      <alignment horizontal="center" vertical="center"/>
      <protection hidden="1"/>
    </xf>
    <xf numFmtId="0" fontId="2" fillId="5" borderId="1" xfId="0" applyFont="1" applyFill="1" applyBorder="1" applyAlignment="1" applyProtection="1">
      <alignment horizontal="left" vertical="center"/>
      <protection hidden="1"/>
    </xf>
    <xf numFmtId="0" fontId="0" fillId="5" borderId="1" xfId="0" applyFill="1" applyBorder="1" applyAlignment="1" applyProtection="1">
      <alignment horizontal="left" vertical="center"/>
      <protection hidden="1"/>
    </xf>
    <xf numFmtId="164" fontId="0" fillId="5" borderId="1" xfId="0" applyNumberFormat="1" applyFill="1" applyBorder="1" applyAlignment="1" applyProtection="1">
      <alignment horizontal="center" vertical="center"/>
      <protection hidden="1"/>
    </xf>
    <xf numFmtId="2" fontId="0" fillId="5" borderId="1" xfId="0" applyNumberFormat="1" applyFill="1" applyBorder="1" applyAlignment="1" applyProtection="1">
      <alignment horizontal="center" vertical="center"/>
      <protection hidden="1"/>
    </xf>
    <xf numFmtId="1" fontId="0" fillId="5" borderId="1" xfId="0" applyNumberFormat="1" applyFill="1" applyBorder="1" applyAlignment="1" applyProtection="1">
      <alignment horizontal="center" vertical="center"/>
      <protection hidden="1"/>
    </xf>
    <xf numFmtId="164" fontId="0" fillId="5" borderId="1" xfId="0" applyNumberFormat="1" applyFill="1" applyBorder="1" applyAlignment="1" applyProtection="1">
      <alignment horizontal="right" vertical="center"/>
      <protection hidden="1"/>
    </xf>
    <xf numFmtId="2" fontId="3" fillId="2" borderId="0" xfId="0" applyNumberFormat="1" applyFont="1" applyFill="1" applyAlignment="1" applyProtection="1">
      <alignment horizontal="right" vertical="center"/>
      <protection locked="0"/>
    </xf>
    <xf numFmtId="0" fontId="3" fillId="2" borderId="6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/>
      <protection hidden="1"/>
    </xf>
    <xf numFmtId="0" fontId="7" fillId="0" borderId="0" xfId="0" applyFont="1" applyProtection="1">
      <protection hidden="1"/>
    </xf>
    <xf numFmtId="0" fontId="0" fillId="0" borderId="0" xfId="0" applyProtection="1">
      <protection hidden="1"/>
    </xf>
    <xf numFmtId="0" fontId="5" fillId="3" borderId="7" xfId="0" applyFont="1" applyFill="1" applyBorder="1" applyAlignment="1" applyProtection="1">
      <alignment horizontal="left"/>
      <protection hidden="1"/>
    </xf>
    <xf numFmtId="0" fontId="4" fillId="3" borderId="7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right" vertical="center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1" fontId="3" fillId="2" borderId="3" xfId="0" applyNumberFormat="1" applyFont="1" applyFill="1" applyBorder="1" applyAlignment="1" applyProtection="1">
      <alignment horizontal="right"/>
      <protection locked="0"/>
    </xf>
    <xf numFmtId="1" fontId="3" fillId="2" borderId="2" xfId="0" applyNumberFormat="1" applyFont="1" applyFill="1" applyBorder="1" applyAlignment="1" applyProtection="1">
      <alignment horizontal="right"/>
      <protection locked="0"/>
    </xf>
    <xf numFmtId="1" fontId="3" fillId="2" borderId="8" xfId="0" applyNumberFormat="1" applyFont="1" applyFill="1" applyBorder="1" applyAlignment="1" applyProtection="1">
      <alignment horizontal="right"/>
      <protection locked="0"/>
    </xf>
    <xf numFmtId="1" fontId="6" fillId="4" borderId="2" xfId="0" applyNumberFormat="1" applyFont="1" applyFill="1" applyBorder="1" applyAlignment="1" applyProtection="1">
      <alignment horizontal="right"/>
      <protection hidden="1"/>
    </xf>
    <xf numFmtId="1" fontId="3" fillId="5" borderId="2" xfId="0" applyNumberFormat="1" applyFont="1" applyFill="1" applyBorder="1" applyAlignment="1" applyProtection="1">
      <alignment horizontal="right"/>
      <protection hidden="1"/>
    </xf>
    <xf numFmtId="2" fontId="3" fillId="2" borderId="9" xfId="0" applyNumberFormat="1" applyFont="1" applyFill="1" applyBorder="1" applyAlignment="1" applyProtection="1">
      <alignment horizontal="left"/>
      <protection locked="0"/>
    </xf>
    <xf numFmtId="2" fontId="6" fillId="4" borderId="9" xfId="0" applyNumberFormat="1" applyFont="1" applyFill="1" applyBorder="1" applyAlignment="1" applyProtection="1">
      <alignment horizontal="left"/>
      <protection hidden="1"/>
    </xf>
    <xf numFmtId="2" fontId="3" fillId="5" borderId="9" xfId="0" applyNumberFormat="1" applyFont="1" applyFill="1" applyBorder="1" applyAlignment="1" applyProtection="1">
      <alignment horizontal="left"/>
      <protection hidden="1"/>
    </xf>
    <xf numFmtId="2" fontId="3" fillId="5" borderId="10" xfId="0" applyNumberFormat="1" applyFont="1" applyFill="1" applyBorder="1" applyAlignment="1" applyProtection="1">
      <alignment horizontal="left"/>
      <protection hidden="1"/>
    </xf>
    <xf numFmtId="0" fontId="7" fillId="0" borderId="0" xfId="0" applyFont="1"/>
    <xf numFmtId="0" fontId="0" fillId="2" borderId="0" xfId="0" applyFill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alignment horizontal="right" vertical="center"/>
      <protection locked="0"/>
    </xf>
    <xf numFmtId="0" fontId="0" fillId="5" borderId="2" xfId="0" applyFill="1" applyBorder="1" applyAlignment="1" applyProtection="1">
      <alignment horizontal="right" vertical="center"/>
      <protection hidden="1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5" borderId="10" xfId="0" applyFill="1" applyBorder="1" applyAlignment="1" applyProtection="1">
      <alignment horizontal="left" vertical="center"/>
      <protection hidden="1"/>
    </xf>
    <xf numFmtId="0" fontId="4" fillId="2" borderId="1" xfId="0" applyFont="1" applyFill="1" applyBorder="1" applyAlignment="1" applyProtection="1">
      <alignment horizontal="center" vertical="center"/>
      <protection locked="0" hidden="1"/>
    </xf>
    <xf numFmtId="0" fontId="9" fillId="3" borderId="11" xfId="2" applyFont="1" applyFill="1" applyBorder="1" applyAlignment="1">
      <alignment horizontal="center"/>
    </xf>
    <xf numFmtId="0" fontId="9" fillId="3" borderId="12" xfId="2" applyFont="1" applyFill="1" applyBorder="1" applyAlignment="1">
      <alignment horizontal="center"/>
    </xf>
    <xf numFmtId="0" fontId="10" fillId="3" borderId="0" xfId="2" applyFont="1" applyFill="1"/>
    <xf numFmtId="2" fontId="11" fillId="3" borderId="12" xfId="1" applyNumberFormat="1" applyFont="1" applyFill="1" applyBorder="1" applyAlignment="1" applyProtection="1">
      <alignment horizontal="center" vertical="center"/>
      <protection locked="0"/>
    </xf>
    <xf numFmtId="0" fontId="9" fillId="3" borderId="13" xfId="2" applyFont="1" applyFill="1" applyBorder="1" applyAlignment="1"/>
    <xf numFmtId="0" fontId="9" fillId="3" borderId="14" xfId="2" applyFont="1" applyFill="1" applyBorder="1" applyAlignment="1">
      <alignment horizontal="center"/>
    </xf>
    <xf numFmtId="0" fontId="12" fillId="3" borderId="14" xfId="2" applyFont="1" applyFill="1" applyBorder="1" applyAlignment="1">
      <alignment horizontal="center"/>
    </xf>
    <xf numFmtId="0" fontId="10" fillId="0" borderId="0" xfId="2" applyFont="1"/>
    <xf numFmtId="0" fontId="8" fillId="0" borderId="0" xfId="2"/>
    <xf numFmtId="0" fontId="8" fillId="3" borderId="0" xfId="2" applyFill="1"/>
    <xf numFmtId="16" fontId="0" fillId="2" borderId="10" xfId="0" applyNumberForma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 applyProtection="1">
      <alignment horizontal="center" vertical="center"/>
      <protection locked="0"/>
    </xf>
    <xf numFmtId="0" fontId="4" fillId="6" borderId="15" xfId="0" applyFont="1" applyFill="1" applyBorder="1" applyAlignment="1" applyProtection="1">
      <alignment horizontal="center" vertical="center"/>
      <protection locked="0"/>
    </xf>
    <xf numFmtId="0" fontId="4" fillId="6" borderId="16" xfId="0" applyFont="1" applyFill="1" applyBorder="1" applyAlignment="1" applyProtection="1">
      <alignment horizontal="center" vertical="center"/>
      <protection locked="0"/>
    </xf>
    <xf numFmtId="0" fontId="4" fillId="6" borderId="1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</cellXfs>
  <cellStyles count="3">
    <cellStyle name="normální" xfId="0" builtinId="0"/>
    <cellStyle name="normální_Pohár rozhlasu mladší výsledky pro školy 2005" xfId="1"/>
    <cellStyle name="normální_Pohár rozhlasu-mlads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06/relationships/attachedToolbars" Target="attachedToolbars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6/relationships/vbaProject" Target="vbaProject.bin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Q973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27" sqref="E27"/>
    </sheetView>
  </sheetViews>
  <sheetFormatPr defaultRowHeight="12.75"/>
  <cols>
    <col min="1" max="1" width="21.7109375" customWidth="1"/>
    <col min="2" max="2" width="12.85546875" style="4" bestFit="1" customWidth="1"/>
    <col min="3" max="3" width="7.5703125" bestFit="1" customWidth="1"/>
    <col min="4" max="4" width="5.5703125" bestFit="1" customWidth="1"/>
    <col min="5" max="6" width="6.5703125" bestFit="1" customWidth="1"/>
    <col min="7" max="7" width="6.28515625" bestFit="1" customWidth="1"/>
    <col min="8" max="8" width="6.7109375" customWidth="1"/>
    <col min="9" max="9" width="6.140625" bestFit="1" customWidth="1"/>
    <col min="10" max="10" width="6.7109375" customWidth="1"/>
    <col min="11" max="11" width="5.42578125" style="3" customWidth="1"/>
    <col min="12" max="12" width="1.5703125" bestFit="1" customWidth="1"/>
    <col min="13" max="13" width="5.7109375" style="4" customWidth="1"/>
    <col min="14" max="14" width="6.5703125" customWidth="1"/>
    <col min="15" max="15" width="7.42578125" bestFit="1" customWidth="1"/>
    <col min="16" max="16" width="6.5703125" bestFit="1" customWidth="1"/>
    <col min="17" max="17" width="11.42578125" bestFit="1" customWidth="1"/>
  </cols>
  <sheetData>
    <row r="1" spans="1:17" ht="15.75" customHeight="1">
      <c r="A1" s="99" t="s">
        <v>17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1"/>
    </row>
    <row r="2" spans="1:17" ht="14.25" customHeight="1">
      <c r="A2" s="102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4"/>
    </row>
    <row r="3" spans="1:17">
      <c r="A3" s="7" t="s">
        <v>0</v>
      </c>
      <c r="B3" s="7" t="s">
        <v>1</v>
      </c>
      <c r="C3" s="7" t="s">
        <v>2</v>
      </c>
      <c r="D3" s="7" t="s">
        <v>3</v>
      </c>
      <c r="E3" s="7" t="s">
        <v>6</v>
      </c>
      <c r="F3" s="7" t="s">
        <v>3</v>
      </c>
      <c r="G3" s="7" t="s">
        <v>5</v>
      </c>
      <c r="H3" s="7" t="s">
        <v>3</v>
      </c>
      <c r="I3" s="7" t="s">
        <v>4</v>
      </c>
      <c r="J3" s="7" t="s">
        <v>3</v>
      </c>
      <c r="K3" s="96" t="s">
        <v>7</v>
      </c>
      <c r="L3" s="97"/>
      <c r="M3" s="98" t="s">
        <v>7</v>
      </c>
      <c r="N3" s="7" t="s">
        <v>3</v>
      </c>
      <c r="O3" s="8" t="s">
        <v>8</v>
      </c>
      <c r="P3" s="7" t="s">
        <v>3</v>
      </c>
      <c r="Q3" s="7" t="s">
        <v>9</v>
      </c>
    </row>
    <row r="4" spans="1:17">
      <c r="A4" s="19" t="s">
        <v>19</v>
      </c>
      <c r="B4" s="23" t="s">
        <v>20</v>
      </c>
      <c r="C4" s="28">
        <v>9.1</v>
      </c>
      <c r="D4" s="59">
        <f>IF(AND(C4&gt;5.9,C4&lt;11.2),TRUNC(58.015*(POWER((11.26-C4),1.81))),IF(C4&gt;11.1,0,""))</f>
        <v>233</v>
      </c>
      <c r="E4" s="57"/>
      <c r="F4" s="59" t="str">
        <f>IF(AND(E4&gt;10.21,E4&lt;99.75),TRUNC((5.33*POWER(E4-9.98,1.1))),IF(AND(E4&gt;0,E4&lt;10.22),0,""))</f>
        <v/>
      </c>
      <c r="G4" s="17"/>
      <c r="H4" s="59" t="str">
        <f>IF(AND(G4&gt;76,G4&lt;250),TRUNC((0.8465*POWER(G4-75,1.42))),IF(AND(G4&gt;0,G4&lt;77),0,""))</f>
        <v/>
      </c>
      <c r="I4" s="58"/>
      <c r="J4" s="59" t="str">
        <f>IF(AND(I4&gt;224,I4&lt;730),TRUNC((0.14354*POWER(I4-220,1.4))),IF(AND(I4&gt;0,I4&lt;225),0,""))</f>
        <v/>
      </c>
      <c r="K4" s="66">
        <v>3</v>
      </c>
      <c r="L4" s="26" t="str">
        <f>IF(K4&gt;0,":"," ")</f>
        <v>:</v>
      </c>
      <c r="M4" s="71">
        <v>35.5</v>
      </c>
      <c r="N4" s="59">
        <f t="shared" ref="N4:N15" si="0">IF(OR(AND(K4=2,M4&gt;30.18),K4=3,K4=4,AND(K4=5,M4&lt;5.51)),TRUNC(0.08713*(POWER((305.5-(K4*60+M4)),1.85))),IF(AND(K4&gt;=5,M4&gt;5.5),0,""))</f>
        <v>359</v>
      </c>
      <c r="O4" s="27">
        <v>36.9</v>
      </c>
      <c r="P4" s="59">
        <f>IF(AND(O4&gt;25.9,O4&lt;43.6),TRUNC(4.86338*(POWER((44-O4),1.81))),IF(AND(O4&lt;26,O4&gt;43.5),0,""))</f>
        <v>168</v>
      </c>
      <c r="Q4" s="6"/>
    </row>
    <row r="5" spans="1:17">
      <c r="A5" s="19" t="s">
        <v>21</v>
      </c>
      <c r="B5" s="24" t="str">
        <f t="shared" ref="B5:B15" si="1">IF(AND(A5&lt;&gt;"",B4&lt;&gt;""),B4,"")</f>
        <v>ZŠ Semice</v>
      </c>
      <c r="C5" s="28">
        <v>8.6999999999999993</v>
      </c>
      <c r="D5" s="59">
        <f t="shared" ref="D5:D70" si="2">IF(AND(C5&gt;5.9,C5&lt;11.2),TRUNC(58.015*(POWER((11.26-C5),1.81))),IF(C5&gt;11.1,0,""))</f>
        <v>318</v>
      </c>
      <c r="E5" s="18"/>
      <c r="F5" s="59" t="str">
        <f t="shared" ref="F5:F70" si="3">IF(AND(E5&gt;10.21,E5&lt;99.75),TRUNC((5.33*POWER(E5-9.98,1.1))),IF(AND(E5&gt;0,E5&lt;10.22),0,""))</f>
        <v/>
      </c>
      <c r="G5" s="17"/>
      <c r="H5" s="59" t="str">
        <f t="shared" ref="H5:H70" si="4">IF(AND(G5&gt;76,G5&lt;250),TRUNC((0.8465*POWER(G5-75,1.42))),IF(AND(G5&gt;0,G5&lt;77),0,""))</f>
        <v/>
      </c>
      <c r="I5" s="17"/>
      <c r="J5" s="59" t="str">
        <f t="shared" ref="J5:J15" si="5">IF(AND(I5&gt;224,I5&lt;730),TRUNC((0.14354*POWER(I5-220,1.4))),IF(AND(I5&gt;0,I5&lt;225),0,""))</f>
        <v/>
      </c>
      <c r="K5" s="67">
        <v>3</v>
      </c>
      <c r="L5" s="26" t="str">
        <f t="shared" ref="L5:L70" si="6">IF(K5&gt;0,":"," ")</f>
        <v>:</v>
      </c>
      <c r="M5" s="71">
        <v>31.5</v>
      </c>
      <c r="N5" s="59">
        <f t="shared" si="0"/>
        <v>389</v>
      </c>
      <c r="O5" s="27"/>
      <c r="P5" s="59" t="str">
        <f t="shared" ref="P5:P70" si="7">IF(AND(O5&gt;25.9,O5&lt;43.6),TRUNC(4.86338*(POWER((44-O5),1.81))),IF(AND(O5&lt;26,O5&gt;43.5),0,""))</f>
        <v/>
      </c>
      <c r="Q5" s="6"/>
    </row>
    <row r="6" spans="1:17">
      <c r="A6" s="19" t="s">
        <v>22</v>
      </c>
      <c r="B6" s="24" t="str">
        <f t="shared" si="1"/>
        <v>ZŠ Semice</v>
      </c>
      <c r="C6" s="28"/>
      <c r="D6" s="59" t="str">
        <f t="shared" si="2"/>
        <v/>
      </c>
      <c r="E6" s="18"/>
      <c r="F6" s="59" t="str">
        <f t="shared" si="3"/>
        <v/>
      </c>
      <c r="G6" s="17"/>
      <c r="H6" s="59" t="str">
        <f t="shared" si="4"/>
        <v/>
      </c>
      <c r="I6" s="17"/>
      <c r="J6" s="59" t="str">
        <f t="shared" si="5"/>
        <v/>
      </c>
      <c r="K6" s="68"/>
      <c r="L6" s="26" t="str">
        <f t="shared" si="6"/>
        <v xml:space="preserve"> </v>
      </c>
      <c r="M6" s="71"/>
      <c r="N6" s="59" t="str">
        <f t="shared" si="0"/>
        <v/>
      </c>
      <c r="O6" s="27"/>
      <c r="P6" s="59" t="str">
        <f t="shared" si="7"/>
        <v/>
      </c>
      <c r="Q6" s="6"/>
    </row>
    <row r="7" spans="1:17">
      <c r="A7" s="19" t="s">
        <v>23</v>
      </c>
      <c r="B7" s="24" t="str">
        <f t="shared" si="1"/>
        <v>ZŠ Semice</v>
      </c>
      <c r="C7" s="28"/>
      <c r="D7" s="59" t="str">
        <f t="shared" si="2"/>
        <v/>
      </c>
      <c r="E7" s="18"/>
      <c r="F7" s="59" t="str">
        <f t="shared" si="3"/>
        <v/>
      </c>
      <c r="G7" s="17">
        <v>110</v>
      </c>
      <c r="H7" s="59">
        <f t="shared" si="4"/>
        <v>131</v>
      </c>
      <c r="I7" s="17"/>
      <c r="J7" s="59" t="str">
        <f t="shared" si="5"/>
        <v/>
      </c>
      <c r="K7" s="67"/>
      <c r="L7" s="26" t="str">
        <f t="shared" si="6"/>
        <v xml:space="preserve"> </v>
      </c>
      <c r="M7" s="71"/>
      <c r="N7" s="59" t="str">
        <f t="shared" si="0"/>
        <v/>
      </c>
      <c r="O7" s="27"/>
      <c r="P7" s="59" t="str">
        <f t="shared" si="7"/>
        <v/>
      </c>
      <c r="Q7" s="15"/>
    </row>
    <row r="8" spans="1:17">
      <c r="A8" s="19" t="s">
        <v>24</v>
      </c>
      <c r="B8" s="24" t="str">
        <f t="shared" si="1"/>
        <v>ZŠ Semice</v>
      </c>
      <c r="C8" s="28"/>
      <c r="D8" s="59" t="str">
        <f t="shared" si="2"/>
        <v/>
      </c>
      <c r="E8" s="18"/>
      <c r="F8" s="59" t="str">
        <f t="shared" si="3"/>
        <v/>
      </c>
      <c r="G8" s="17"/>
      <c r="H8" s="59" t="str">
        <f t="shared" si="4"/>
        <v/>
      </c>
      <c r="I8" s="17"/>
      <c r="J8" s="59" t="str">
        <f t="shared" si="5"/>
        <v/>
      </c>
      <c r="K8" s="68"/>
      <c r="L8" s="26" t="str">
        <f t="shared" si="6"/>
        <v xml:space="preserve"> </v>
      </c>
      <c r="M8" s="71"/>
      <c r="N8" s="59" t="str">
        <f t="shared" si="0"/>
        <v/>
      </c>
      <c r="O8" s="27"/>
      <c r="P8" s="59" t="str">
        <f t="shared" si="7"/>
        <v/>
      </c>
      <c r="Q8" s="15"/>
    </row>
    <row r="9" spans="1:17">
      <c r="A9" s="19" t="s">
        <v>25</v>
      </c>
      <c r="B9" s="24" t="str">
        <f t="shared" si="1"/>
        <v>ZŠ Semice</v>
      </c>
      <c r="C9" s="28"/>
      <c r="D9" s="59" t="str">
        <f t="shared" si="2"/>
        <v/>
      </c>
      <c r="E9" s="18">
        <v>38.950000000000003</v>
      </c>
      <c r="F9" s="59">
        <f t="shared" si="3"/>
        <v>216</v>
      </c>
      <c r="G9" s="17">
        <v>120</v>
      </c>
      <c r="H9" s="59">
        <f t="shared" si="4"/>
        <v>188</v>
      </c>
      <c r="I9" s="17"/>
      <c r="J9" s="59" t="str">
        <f t="shared" si="5"/>
        <v/>
      </c>
      <c r="K9" s="67"/>
      <c r="L9" s="26" t="str">
        <f t="shared" si="6"/>
        <v xml:space="preserve"> </v>
      </c>
      <c r="M9" s="71"/>
      <c r="N9" s="59" t="str">
        <f t="shared" si="0"/>
        <v/>
      </c>
      <c r="O9" s="27"/>
      <c r="P9" s="59" t="str">
        <f t="shared" si="7"/>
        <v/>
      </c>
      <c r="Q9" s="15"/>
    </row>
    <row r="10" spans="1:17">
      <c r="A10" s="19" t="s">
        <v>26</v>
      </c>
      <c r="B10" s="24" t="str">
        <f t="shared" si="1"/>
        <v>ZŠ Semice</v>
      </c>
      <c r="C10" s="28"/>
      <c r="D10" s="59" t="str">
        <f t="shared" si="2"/>
        <v/>
      </c>
      <c r="E10" s="18">
        <v>38.75</v>
      </c>
      <c r="F10" s="59">
        <f t="shared" si="3"/>
        <v>214</v>
      </c>
      <c r="G10" s="17"/>
      <c r="H10" s="59" t="str">
        <f t="shared" si="4"/>
        <v/>
      </c>
      <c r="I10" s="17"/>
      <c r="J10" s="59" t="str">
        <f t="shared" si="5"/>
        <v/>
      </c>
      <c r="K10" s="67"/>
      <c r="L10" s="26" t="str">
        <f t="shared" si="6"/>
        <v xml:space="preserve"> </v>
      </c>
      <c r="M10" s="71"/>
      <c r="N10" s="59" t="str">
        <f t="shared" si="0"/>
        <v/>
      </c>
      <c r="O10" s="27"/>
      <c r="P10" s="59" t="str">
        <f t="shared" si="7"/>
        <v/>
      </c>
      <c r="Q10" s="15"/>
    </row>
    <row r="11" spans="1:17">
      <c r="A11" s="19" t="s">
        <v>27</v>
      </c>
      <c r="B11" s="24" t="str">
        <f t="shared" si="1"/>
        <v>ZŠ Semice</v>
      </c>
      <c r="C11" s="28"/>
      <c r="D11" s="59" t="str">
        <f t="shared" si="2"/>
        <v/>
      </c>
      <c r="E11" s="18">
        <v>34.049999999999997</v>
      </c>
      <c r="F11" s="59">
        <f t="shared" si="3"/>
        <v>176</v>
      </c>
      <c r="G11" s="17"/>
      <c r="H11" s="59" t="str">
        <f t="shared" si="4"/>
        <v/>
      </c>
      <c r="I11" s="17">
        <v>346</v>
      </c>
      <c r="J11" s="59">
        <f t="shared" si="5"/>
        <v>125</v>
      </c>
      <c r="K11" s="67"/>
      <c r="L11" s="26" t="str">
        <f t="shared" si="6"/>
        <v xml:space="preserve"> </v>
      </c>
      <c r="M11" s="71"/>
      <c r="N11" s="59" t="str">
        <f t="shared" si="0"/>
        <v/>
      </c>
      <c r="O11" s="27"/>
      <c r="P11" s="59" t="str">
        <f t="shared" si="7"/>
        <v/>
      </c>
      <c r="Q11" s="15"/>
    </row>
    <row r="12" spans="1:17">
      <c r="A12" s="19" t="s">
        <v>172</v>
      </c>
      <c r="B12" s="24" t="str">
        <f t="shared" si="1"/>
        <v>ZŠ Semice</v>
      </c>
      <c r="C12" s="28"/>
      <c r="D12" s="59" t="str">
        <f t="shared" si="2"/>
        <v/>
      </c>
      <c r="E12" s="18"/>
      <c r="F12" s="59" t="str">
        <f t="shared" si="3"/>
        <v/>
      </c>
      <c r="G12" s="17"/>
      <c r="H12" s="59" t="str">
        <f t="shared" si="4"/>
        <v/>
      </c>
      <c r="I12" s="17">
        <v>454</v>
      </c>
      <c r="J12" s="59">
        <f t="shared" si="5"/>
        <v>297</v>
      </c>
      <c r="K12" s="67">
        <v>3</v>
      </c>
      <c r="L12" s="26" t="str">
        <f t="shared" si="6"/>
        <v>:</v>
      </c>
      <c r="M12" s="71">
        <v>20.100000000000001</v>
      </c>
      <c r="N12" s="59">
        <f t="shared" si="0"/>
        <v>481</v>
      </c>
      <c r="O12" s="27"/>
      <c r="P12" s="59" t="str">
        <f t="shared" si="7"/>
        <v/>
      </c>
      <c r="Q12" s="15"/>
    </row>
    <row r="13" spans="1:17">
      <c r="A13" s="19" t="s">
        <v>258</v>
      </c>
      <c r="B13" s="24" t="str">
        <f t="shared" si="1"/>
        <v>ZŠ Semice</v>
      </c>
      <c r="C13" s="28">
        <v>10.4</v>
      </c>
      <c r="D13" s="59">
        <f t="shared" si="2"/>
        <v>44</v>
      </c>
      <c r="E13" s="18"/>
      <c r="F13" s="59" t="str">
        <f t="shared" si="3"/>
        <v/>
      </c>
      <c r="G13" s="17"/>
      <c r="H13" s="59" t="str">
        <f t="shared" si="4"/>
        <v/>
      </c>
      <c r="I13" s="17"/>
      <c r="J13" s="59" t="str">
        <f t="shared" si="5"/>
        <v/>
      </c>
      <c r="K13" s="67"/>
      <c r="L13" s="26" t="str">
        <f t="shared" si="6"/>
        <v xml:space="preserve"> </v>
      </c>
      <c r="M13" s="71"/>
      <c r="N13" s="59" t="str">
        <f t="shared" si="0"/>
        <v/>
      </c>
      <c r="O13" s="27"/>
      <c r="P13" s="59" t="str">
        <f t="shared" si="7"/>
        <v/>
      </c>
      <c r="Q13" s="16"/>
    </row>
    <row r="14" spans="1:17">
      <c r="A14" s="19" t="s">
        <v>327</v>
      </c>
      <c r="B14" s="24" t="str">
        <f t="shared" si="1"/>
        <v>ZŠ Semice</v>
      </c>
      <c r="C14" s="28"/>
      <c r="D14" s="59" t="str">
        <f t="shared" si="2"/>
        <v/>
      </c>
      <c r="E14" s="18"/>
      <c r="F14" s="59" t="str">
        <f t="shared" si="3"/>
        <v/>
      </c>
      <c r="G14" s="17">
        <v>110</v>
      </c>
      <c r="H14" s="59">
        <f t="shared" si="4"/>
        <v>131</v>
      </c>
      <c r="I14" s="17">
        <v>346</v>
      </c>
      <c r="J14" s="59">
        <f t="shared" si="5"/>
        <v>125</v>
      </c>
      <c r="K14" s="67"/>
      <c r="L14" s="26" t="str">
        <f t="shared" si="6"/>
        <v xml:space="preserve"> </v>
      </c>
      <c r="M14" s="71"/>
      <c r="N14" s="59" t="str">
        <f t="shared" si="0"/>
        <v/>
      </c>
      <c r="O14" s="27"/>
      <c r="P14" s="59" t="str">
        <f t="shared" si="7"/>
        <v/>
      </c>
      <c r="Q14" s="16"/>
    </row>
    <row r="15" spans="1:17">
      <c r="A15" s="19"/>
      <c r="B15" s="24" t="str">
        <f t="shared" si="1"/>
        <v/>
      </c>
      <c r="C15" s="28"/>
      <c r="D15" s="59" t="str">
        <f t="shared" si="2"/>
        <v/>
      </c>
      <c r="E15" s="18"/>
      <c r="F15" s="59" t="str">
        <f t="shared" si="3"/>
        <v/>
      </c>
      <c r="G15" s="17"/>
      <c r="H15" s="59" t="str">
        <f t="shared" si="4"/>
        <v/>
      </c>
      <c r="I15" s="17"/>
      <c r="J15" s="59" t="str">
        <f t="shared" si="5"/>
        <v/>
      </c>
      <c r="K15" s="67"/>
      <c r="L15" s="26" t="str">
        <f t="shared" si="6"/>
        <v xml:space="preserve"> </v>
      </c>
      <c r="M15" s="71"/>
      <c r="N15" s="59" t="str">
        <f t="shared" si="0"/>
        <v/>
      </c>
      <c r="O15" s="27"/>
      <c r="P15" s="59" t="str">
        <f t="shared" si="7"/>
        <v/>
      </c>
      <c r="Q15" s="15"/>
    </row>
    <row r="16" spans="1:17">
      <c r="A16" s="13"/>
      <c r="B16" s="14"/>
      <c r="C16" s="35"/>
      <c r="D16" s="36">
        <f>IF(COUNT(D4:D15)&gt;=2,LARGE(D4:D15,1)+LARGE(D4:D15,2),IF(COUNT(D4:D15)=1,LARGE(D4:D15,1),""))</f>
        <v>551</v>
      </c>
      <c r="E16" s="37"/>
      <c r="F16" s="36">
        <f>IF(COUNT(F4:F15)&gt;=2,LARGE(F4:F15,1)+LARGE(F4:F15,2),IF(COUNT(F4:F15)=1,LARGE(F4:F15,1),""))</f>
        <v>430</v>
      </c>
      <c r="G16" s="36"/>
      <c r="H16" s="36">
        <f>IF(COUNT(H4:H15)&gt;=2,LARGE(H4:H15,1)+LARGE(H4:H15,2),IF(COUNT(H4:H15)=1,LARGE(H4:H15,1),""))</f>
        <v>319</v>
      </c>
      <c r="I16" s="36"/>
      <c r="J16" s="36">
        <f>IF(COUNT(J4:J15)&gt;=2,LARGE(J4:J15,1)+LARGE(J4:J15,2),IF(COUNT(J4:J15)=1,LARGE(J4:J15,1),""))</f>
        <v>422</v>
      </c>
      <c r="K16" s="69"/>
      <c r="L16" s="38"/>
      <c r="M16" s="72"/>
      <c r="N16" s="36">
        <f>IF(COUNT(N4:N15)&gt;=2,LARGE(N4:N15,1)+LARGE(N4:N15,2),IF(COUNT(N4:N15)=1,LARGE(N4:N15,1),""))</f>
        <v>870</v>
      </c>
      <c r="O16" s="39"/>
      <c r="P16" s="36">
        <f>IF((COUNT(P4:P15)&gt;=1),LARGE(P4:P15,1),"")</f>
        <v>168</v>
      </c>
      <c r="Q16" s="25">
        <f>IF(OR(D16&lt;&gt;"",F16&lt;&gt;"",H16&lt;&gt;"",J16&lt;&gt;"",N16&lt;&gt;"",P16&lt;&gt;""),SUM(D16,F16,H16,J16,N16,P16),"")</f>
        <v>2760</v>
      </c>
    </row>
    <row r="17" spans="1:17">
      <c r="A17" s="20"/>
      <c r="B17" s="21"/>
      <c r="C17" s="29"/>
      <c r="D17" s="30"/>
      <c r="E17" s="31"/>
      <c r="F17" s="30"/>
      <c r="G17" s="30"/>
      <c r="H17" s="30"/>
      <c r="I17" s="30"/>
      <c r="J17" s="30"/>
      <c r="K17" s="70"/>
      <c r="L17" s="32"/>
      <c r="M17" s="73"/>
      <c r="N17" s="30"/>
      <c r="O17" s="33"/>
      <c r="P17" s="30"/>
      <c r="Q17" s="22"/>
    </row>
    <row r="18" spans="1:17">
      <c r="A18" s="19" t="s">
        <v>28</v>
      </c>
      <c r="B18" s="23" t="s">
        <v>126</v>
      </c>
      <c r="C18" s="28">
        <v>8.1</v>
      </c>
      <c r="D18" s="59">
        <f>IF(AND(C18&gt;5.9,C18&lt;11.2),TRUNC(58.015*(POWER((11.26-C18),1.81))),IF(C18&gt;11.1,0,""))</f>
        <v>465</v>
      </c>
      <c r="E18" s="57"/>
      <c r="F18" s="59" t="str">
        <f>IF(AND(E18&gt;10.21,E18&lt;99.75),TRUNC((5.33*POWER(E18-9.98,1.1))),IF(AND(E18&gt;0,E18&lt;10.22),0,""))</f>
        <v/>
      </c>
      <c r="G18" s="17"/>
      <c r="H18" s="59" t="str">
        <f>IF(AND(G18&gt;76,G18&lt;250),TRUNC((0.8465*POWER(G18-75,1.42))),IF(AND(G18&gt;0,G18&lt;77),0,""))</f>
        <v/>
      </c>
      <c r="I18" s="58">
        <v>339</v>
      </c>
      <c r="J18" s="59">
        <f>IF(AND(I18&gt;224,I18&lt;730),TRUNC((0.14354*POWER(I18-220,1.4))),IF(AND(I18&gt;0,I18&lt;225),0,""))</f>
        <v>115</v>
      </c>
      <c r="K18" s="66"/>
      <c r="L18" s="26" t="str">
        <f>IF(K18&gt;0,":"," ")</f>
        <v xml:space="preserve"> </v>
      </c>
      <c r="M18" s="71"/>
      <c r="N18" s="59" t="str">
        <f t="shared" ref="N18:N29" si="8">IF(OR(AND(K18=2,M18&gt;30.18),K18=3,K18=4,AND(K18=5,M18&lt;5.51)),TRUNC(0.08713*(POWER((305.5-(K18*60+M18)),1.85))),IF(AND(K18&gt;=5,M18&gt;5.5),0,""))</f>
        <v/>
      </c>
      <c r="O18" s="27">
        <v>34.200000000000003</v>
      </c>
      <c r="P18" s="59">
        <f>IF(AND(O18&gt;25.9,O18&lt;43.6),TRUNC(4.86338*(POWER((44-O18),1.81))),IF(AND(O18&lt;26,O18&gt;43.5),0,""))</f>
        <v>302</v>
      </c>
      <c r="Q18" s="6"/>
    </row>
    <row r="19" spans="1:17">
      <c r="A19" s="19" t="s">
        <v>29</v>
      </c>
      <c r="B19" s="24" t="str">
        <f t="shared" ref="B19:B29" si="9">IF(AND(A19&lt;&gt;"",B18&lt;&gt;""),B18,"")</f>
        <v>GBH v Nymburce</v>
      </c>
      <c r="C19" s="28">
        <v>8.6</v>
      </c>
      <c r="D19" s="59">
        <f t="shared" si="2"/>
        <v>340</v>
      </c>
      <c r="E19" s="18"/>
      <c r="F19" s="59" t="str">
        <f t="shared" si="3"/>
        <v/>
      </c>
      <c r="G19" s="17"/>
      <c r="H19" s="59" t="str">
        <f t="shared" si="4"/>
        <v/>
      </c>
      <c r="I19" s="17">
        <v>385</v>
      </c>
      <c r="J19" s="59">
        <f t="shared" ref="J19:J29" si="10">IF(AND(I19&gt;224,I19&lt;730),TRUNC((0.14354*POWER(I19-220,1.4))),IF(AND(I19&gt;0,I19&lt;225),0,""))</f>
        <v>182</v>
      </c>
      <c r="K19" s="67"/>
      <c r="L19" s="26" t="str">
        <f t="shared" si="6"/>
        <v xml:space="preserve"> </v>
      </c>
      <c r="M19" s="71"/>
      <c r="N19" s="59" t="str">
        <f t="shared" si="8"/>
        <v/>
      </c>
      <c r="O19" s="27"/>
      <c r="P19" s="59" t="str">
        <f t="shared" si="7"/>
        <v/>
      </c>
      <c r="Q19" s="6"/>
    </row>
    <row r="20" spans="1:17">
      <c r="A20" s="19" t="s">
        <v>30</v>
      </c>
      <c r="B20" s="24" t="str">
        <f t="shared" si="9"/>
        <v>GBH v Nymburce</v>
      </c>
      <c r="C20" s="28">
        <v>8.5</v>
      </c>
      <c r="D20" s="59">
        <f t="shared" si="2"/>
        <v>364</v>
      </c>
      <c r="E20" s="18"/>
      <c r="F20" s="59" t="str">
        <f t="shared" si="3"/>
        <v/>
      </c>
      <c r="G20" s="17"/>
      <c r="H20" s="59" t="str">
        <f t="shared" si="4"/>
        <v/>
      </c>
      <c r="I20" s="17"/>
      <c r="J20" s="59" t="str">
        <f t="shared" si="10"/>
        <v/>
      </c>
      <c r="K20" s="68">
        <v>3</v>
      </c>
      <c r="L20" s="26" t="str">
        <f t="shared" si="6"/>
        <v>:</v>
      </c>
      <c r="M20" s="71">
        <v>27</v>
      </c>
      <c r="N20" s="59">
        <f t="shared" si="8"/>
        <v>424</v>
      </c>
      <c r="O20" s="27"/>
      <c r="P20" s="59" t="str">
        <f t="shared" si="7"/>
        <v/>
      </c>
      <c r="Q20" s="6"/>
    </row>
    <row r="21" spans="1:17">
      <c r="A21" s="19" t="s">
        <v>31</v>
      </c>
      <c r="B21" s="24" t="str">
        <f t="shared" si="9"/>
        <v>GBH v Nymburce</v>
      </c>
      <c r="C21" s="28"/>
      <c r="D21" s="59" t="str">
        <f t="shared" si="2"/>
        <v/>
      </c>
      <c r="E21" s="18"/>
      <c r="F21" s="59" t="str">
        <f t="shared" si="3"/>
        <v/>
      </c>
      <c r="G21" s="17"/>
      <c r="H21" s="59" t="str">
        <f t="shared" si="4"/>
        <v/>
      </c>
      <c r="I21" s="17">
        <v>451</v>
      </c>
      <c r="J21" s="59">
        <f t="shared" si="10"/>
        <v>292</v>
      </c>
      <c r="K21" s="67">
        <v>3</v>
      </c>
      <c r="L21" s="26" t="str">
        <f t="shared" si="6"/>
        <v>:</v>
      </c>
      <c r="M21" s="71">
        <v>22</v>
      </c>
      <c r="N21" s="59">
        <f t="shared" si="8"/>
        <v>465</v>
      </c>
      <c r="O21" s="27"/>
      <c r="P21" s="59" t="str">
        <f t="shared" si="7"/>
        <v/>
      </c>
      <c r="Q21" s="15"/>
    </row>
    <row r="22" spans="1:17">
      <c r="A22" s="19" t="s">
        <v>32</v>
      </c>
      <c r="B22" s="24" t="str">
        <f t="shared" si="9"/>
        <v>GBH v Nymburce</v>
      </c>
      <c r="C22" s="28"/>
      <c r="D22" s="59" t="str">
        <f t="shared" si="2"/>
        <v/>
      </c>
      <c r="E22" s="18">
        <v>39.590000000000003</v>
      </c>
      <c r="F22" s="59">
        <f t="shared" si="3"/>
        <v>221</v>
      </c>
      <c r="G22" s="17"/>
      <c r="H22" s="59" t="str">
        <f t="shared" si="4"/>
        <v/>
      </c>
      <c r="I22" s="17"/>
      <c r="J22" s="59" t="str">
        <f t="shared" si="10"/>
        <v/>
      </c>
      <c r="K22" s="68">
        <v>3</v>
      </c>
      <c r="L22" s="26" t="str">
        <f t="shared" si="6"/>
        <v>:</v>
      </c>
      <c r="M22" s="71">
        <v>51.4</v>
      </c>
      <c r="N22" s="59">
        <f t="shared" si="8"/>
        <v>250</v>
      </c>
      <c r="O22" s="27"/>
      <c r="P22" s="59" t="str">
        <f t="shared" si="7"/>
        <v/>
      </c>
      <c r="Q22" s="15"/>
    </row>
    <row r="23" spans="1:17">
      <c r="A23" s="19" t="s">
        <v>33</v>
      </c>
      <c r="B23" s="24" t="str">
        <f t="shared" si="9"/>
        <v>GBH v Nymburce</v>
      </c>
      <c r="C23" s="28"/>
      <c r="D23" s="59" t="str">
        <f t="shared" si="2"/>
        <v/>
      </c>
      <c r="E23" s="18">
        <v>46.4</v>
      </c>
      <c r="F23" s="59">
        <f t="shared" si="3"/>
        <v>278</v>
      </c>
      <c r="G23" s="17">
        <v>135</v>
      </c>
      <c r="H23" s="59">
        <f t="shared" si="4"/>
        <v>283</v>
      </c>
      <c r="I23" s="17"/>
      <c r="J23" s="59" t="str">
        <f t="shared" si="10"/>
        <v/>
      </c>
      <c r="K23" s="67"/>
      <c r="L23" s="26" t="str">
        <f t="shared" si="6"/>
        <v xml:space="preserve"> </v>
      </c>
      <c r="M23" s="71"/>
      <c r="N23" s="59" t="str">
        <f t="shared" si="8"/>
        <v/>
      </c>
      <c r="O23" s="27"/>
      <c r="P23" s="59" t="str">
        <f t="shared" si="7"/>
        <v/>
      </c>
      <c r="Q23" s="15"/>
    </row>
    <row r="24" spans="1:17">
      <c r="A24" s="19" t="s">
        <v>34</v>
      </c>
      <c r="B24" s="24" t="str">
        <f t="shared" si="9"/>
        <v>GBH v Nymburce</v>
      </c>
      <c r="C24" s="28"/>
      <c r="D24" s="59" t="str">
        <f t="shared" si="2"/>
        <v/>
      </c>
      <c r="E24" s="18">
        <v>42.79</v>
      </c>
      <c r="F24" s="59">
        <f t="shared" si="3"/>
        <v>247</v>
      </c>
      <c r="G24" s="17">
        <v>120</v>
      </c>
      <c r="H24" s="59">
        <f t="shared" si="4"/>
        <v>188</v>
      </c>
      <c r="I24" s="17"/>
      <c r="J24" s="59" t="str">
        <f t="shared" si="10"/>
        <v/>
      </c>
      <c r="K24" s="67"/>
      <c r="L24" s="26" t="str">
        <f t="shared" si="6"/>
        <v xml:space="preserve"> </v>
      </c>
      <c r="M24" s="71"/>
      <c r="N24" s="59" t="str">
        <f t="shared" si="8"/>
        <v/>
      </c>
      <c r="O24" s="27"/>
      <c r="P24" s="59" t="str">
        <f t="shared" si="7"/>
        <v/>
      </c>
      <c r="Q24" s="15"/>
    </row>
    <row r="25" spans="1:17">
      <c r="A25" s="19" t="s">
        <v>328</v>
      </c>
      <c r="B25" s="24" t="str">
        <f t="shared" si="9"/>
        <v>GBH v Nymburce</v>
      </c>
      <c r="C25" s="28"/>
      <c r="D25" s="59" t="str">
        <f t="shared" si="2"/>
        <v/>
      </c>
      <c r="E25" s="18"/>
      <c r="F25" s="59" t="str">
        <f t="shared" si="3"/>
        <v/>
      </c>
      <c r="G25" s="17">
        <v>120</v>
      </c>
      <c r="H25" s="59">
        <f t="shared" si="4"/>
        <v>188</v>
      </c>
      <c r="I25" s="17"/>
      <c r="J25" s="59" t="str">
        <f t="shared" si="10"/>
        <v/>
      </c>
      <c r="K25" s="67"/>
      <c r="L25" s="26" t="str">
        <f t="shared" si="6"/>
        <v xml:space="preserve"> </v>
      </c>
      <c r="M25" s="71"/>
      <c r="N25" s="59" t="str">
        <f t="shared" si="8"/>
        <v/>
      </c>
      <c r="O25" s="27"/>
      <c r="P25" s="59" t="str">
        <f t="shared" si="7"/>
        <v/>
      </c>
      <c r="Q25" s="15"/>
    </row>
    <row r="26" spans="1:17">
      <c r="A26" s="19"/>
      <c r="B26" s="24" t="str">
        <f t="shared" si="9"/>
        <v/>
      </c>
      <c r="C26" s="28"/>
      <c r="D26" s="59" t="str">
        <f t="shared" si="2"/>
        <v/>
      </c>
      <c r="E26" s="18"/>
      <c r="F26" s="59" t="str">
        <f t="shared" si="3"/>
        <v/>
      </c>
      <c r="G26" s="17"/>
      <c r="H26" s="59" t="str">
        <f t="shared" si="4"/>
        <v/>
      </c>
      <c r="I26" s="17"/>
      <c r="J26" s="59" t="str">
        <f t="shared" si="10"/>
        <v/>
      </c>
      <c r="K26" s="67"/>
      <c r="L26" s="26" t="str">
        <f t="shared" si="6"/>
        <v xml:space="preserve"> </v>
      </c>
      <c r="M26" s="71"/>
      <c r="N26" s="59" t="str">
        <f t="shared" si="8"/>
        <v/>
      </c>
      <c r="O26" s="27"/>
      <c r="P26" s="59" t="str">
        <f t="shared" si="7"/>
        <v/>
      </c>
      <c r="Q26" s="15"/>
    </row>
    <row r="27" spans="1:17">
      <c r="A27" s="19"/>
      <c r="B27" s="24" t="str">
        <f t="shared" si="9"/>
        <v/>
      </c>
      <c r="C27" s="28"/>
      <c r="D27" s="59" t="str">
        <f t="shared" si="2"/>
        <v/>
      </c>
      <c r="E27" s="18"/>
      <c r="F27" s="59" t="str">
        <f t="shared" si="3"/>
        <v/>
      </c>
      <c r="G27" s="17"/>
      <c r="H27" s="59" t="str">
        <f t="shared" si="4"/>
        <v/>
      </c>
      <c r="I27" s="17"/>
      <c r="J27" s="59" t="str">
        <f t="shared" si="10"/>
        <v/>
      </c>
      <c r="K27" s="67"/>
      <c r="L27" s="26" t="str">
        <f t="shared" si="6"/>
        <v xml:space="preserve"> </v>
      </c>
      <c r="M27" s="71"/>
      <c r="N27" s="59" t="str">
        <f t="shared" si="8"/>
        <v/>
      </c>
      <c r="O27" s="27"/>
      <c r="P27" s="59" t="str">
        <f t="shared" si="7"/>
        <v/>
      </c>
      <c r="Q27" s="16"/>
    </row>
    <row r="28" spans="1:17">
      <c r="A28" s="19"/>
      <c r="B28" s="24" t="str">
        <f t="shared" si="9"/>
        <v/>
      </c>
      <c r="C28" s="28"/>
      <c r="D28" s="59" t="str">
        <f t="shared" si="2"/>
        <v/>
      </c>
      <c r="E28" s="18"/>
      <c r="F28" s="59" t="str">
        <f t="shared" si="3"/>
        <v/>
      </c>
      <c r="G28" s="17"/>
      <c r="H28" s="59" t="str">
        <f t="shared" si="4"/>
        <v/>
      </c>
      <c r="I28" s="17"/>
      <c r="J28" s="59" t="str">
        <f t="shared" si="10"/>
        <v/>
      </c>
      <c r="K28" s="67"/>
      <c r="L28" s="26" t="str">
        <f t="shared" si="6"/>
        <v xml:space="preserve"> </v>
      </c>
      <c r="M28" s="71"/>
      <c r="N28" s="59" t="str">
        <f t="shared" si="8"/>
        <v/>
      </c>
      <c r="O28" s="27"/>
      <c r="P28" s="59" t="str">
        <f t="shared" si="7"/>
        <v/>
      </c>
      <c r="Q28" s="16"/>
    </row>
    <row r="29" spans="1:17">
      <c r="A29" s="19"/>
      <c r="B29" s="24" t="str">
        <f t="shared" si="9"/>
        <v/>
      </c>
      <c r="C29" s="28"/>
      <c r="D29" s="59" t="str">
        <f t="shared" si="2"/>
        <v/>
      </c>
      <c r="E29" s="18"/>
      <c r="F29" s="59" t="str">
        <f t="shared" si="3"/>
        <v/>
      </c>
      <c r="G29" s="17"/>
      <c r="H29" s="59" t="str">
        <f t="shared" si="4"/>
        <v/>
      </c>
      <c r="I29" s="17"/>
      <c r="J29" s="59" t="str">
        <f t="shared" si="10"/>
        <v/>
      </c>
      <c r="K29" s="67"/>
      <c r="L29" s="26" t="str">
        <f t="shared" si="6"/>
        <v xml:space="preserve"> </v>
      </c>
      <c r="M29" s="71"/>
      <c r="N29" s="59" t="str">
        <f t="shared" si="8"/>
        <v/>
      </c>
      <c r="O29" s="27"/>
      <c r="P29" s="59" t="str">
        <f t="shared" si="7"/>
        <v/>
      </c>
      <c r="Q29" s="15"/>
    </row>
    <row r="30" spans="1:17">
      <c r="A30" s="13"/>
      <c r="B30" s="14"/>
      <c r="C30" s="35"/>
      <c r="D30" s="36">
        <f>IF(COUNT(D18:D29)&gt;=2,LARGE(D18:D29,1)+LARGE(D18:D29,2),IF(COUNT(D18:D29)=1,LARGE(D18:D29,1),""))</f>
        <v>829</v>
      </c>
      <c r="E30" s="37"/>
      <c r="F30" s="36">
        <f>IF(COUNT(F18:F29)&gt;=2,LARGE(F18:F29,1)+LARGE(F18:F29,2),IF(COUNT(F18:F29)=1,LARGE(F18:F29,1),""))</f>
        <v>525</v>
      </c>
      <c r="G30" s="36"/>
      <c r="H30" s="36">
        <f>IF(COUNT(H18:H29)&gt;=2,LARGE(H18:H29,1)+LARGE(H18:H29,2),IF(COUNT(H18:H29)=1,LARGE(H18:H29,1),""))</f>
        <v>471</v>
      </c>
      <c r="I30" s="36"/>
      <c r="J30" s="36">
        <f>IF(COUNT(J18:J29)&gt;=2,LARGE(J18:J29,1)+LARGE(J18:J29,2),IF(COUNT(J18:J29)=1,LARGE(J18:J29,1),""))</f>
        <v>474</v>
      </c>
      <c r="K30" s="69"/>
      <c r="L30" s="38"/>
      <c r="M30" s="72"/>
      <c r="N30" s="36">
        <f>IF(COUNT(N18:N29)&gt;=2,LARGE(N18:N29,1)+LARGE(N18:N29,2),IF(COUNT(N18:N29)=1,LARGE(N18:N29,1),""))</f>
        <v>889</v>
      </c>
      <c r="O30" s="39"/>
      <c r="P30" s="36">
        <f>IF((COUNT(P18:P29)&gt;=1),LARGE(P18:P29,1),"")</f>
        <v>302</v>
      </c>
      <c r="Q30" s="25">
        <f>IF(OR(D30&lt;&gt;"",F30&lt;&gt;"",H30&lt;&gt;"",J30&lt;&gt;"",N30&lt;&gt;"",P30&lt;&gt;""),SUM(D30,F30,H30,J30,N30,P30),"")</f>
        <v>3490</v>
      </c>
    </row>
    <row r="31" spans="1:17">
      <c r="A31" s="20"/>
      <c r="B31" s="21"/>
      <c r="C31" s="29"/>
      <c r="D31" s="30"/>
      <c r="E31" s="31"/>
      <c r="F31" s="30"/>
      <c r="G31" s="30"/>
      <c r="H31" s="30"/>
      <c r="I31" s="30"/>
      <c r="J31" s="30"/>
      <c r="K31" s="70"/>
      <c r="L31" s="32"/>
      <c r="M31" s="73"/>
      <c r="N31" s="30"/>
      <c r="O31" s="33"/>
      <c r="P31" s="30"/>
      <c r="Q31" s="22"/>
    </row>
    <row r="32" spans="1:17">
      <c r="A32" s="19" t="s">
        <v>335</v>
      </c>
      <c r="B32" s="23" t="s">
        <v>35</v>
      </c>
      <c r="C32" s="28"/>
      <c r="D32" s="59" t="str">
        <f>IF(AND(C32&gt;5.9,C32&lt;11.2),TRUNC(58.015*(POWER((11.26-C32),1.81))),IF(C32&gt;11.1,0,""))</f>
        <v/>
      </c>
      <c r="E32" s="57"/>
      <c r="F32" s="59" t="str">
        <f>IF(AND(E32&gt;10.21,E32&lt;99.75),TRUNC((5.33*POWER(E32-9.98,1.1))),IF(AND(E32&gt;0,E32&lt;10.22),0,""))</f>
        <v/>
      </c>
      <c r="G32" s="17"/>
      <c r="H32" s="59" t="str">
        <f>IF(AND(G32&gt;76,G32&lt;250),TRUNC((0.8465*POWER(G32-75,1.42))),IF(AND(G32&gt;0,G32&lt;77),0,""))</f>
        <v/>
      </c>
      <c r="I32" s="58">
        <v>385</v>
      </c>
      <c r="J32" s="59">
        <f>IF(AND(I32&gt;224,I32&lt;730),TRUNC((0.14354*POWER(I32-220,1.4))),IF(AND(I32&gt;0,I32&lt;225),0,""))</f>
        <v>182</v>
      </c>
      <c r="K32" s="66"/>
      <c r="L32" s="26" t="str">
        <f>IF(K32&gt;0,":"," ")</f>
        <v xml:space="preserve"> </v>
      </c>
      <c r="M32" s="71"/>
      <c r="N32" s="59" t="str">
        <f t="shared" ref="N32:N43" si="11">IF(OR(AND(K32=2,M32&gt;30.18),K32=3,K32=4,AND(K32=5,M32&lt;5.51)),TRUNC(0.08713*(POWER((305.5-(K32*60+M32)),1.85))),IF(AND(K32&gt;=5,M32&gt;5.5),0,""))</f>
        <v/>
      </c>
      <c r="O32" s="27">
        <v>36</v>
      </c>
      <c r="P32" s="59">
        <f>IF(AND(O32&gt;25.9,O32&lt;43.6),TRUNC(4.86338*(POWER((44-O32),1.81))),IF(AND(O32&lt;26,O32&gt;43.5),0,""))</f>
        <v>209</v>
      </c>
      <c r="Q32" s="6"/>
    </row>
    <row r="33" spans="1:17">
      <c r="A33" s="19" t="s">
        <v>36</v>
      </c>
      <c r="B33" s="24" t="str">
        <f t="shared" ref="B33:B43" si="12">IF(AND(A33&lt;&gt;"",B32&lt;&gt;""),B32,"")</f>
        <v>ZŠ Komenského Nymburk</v>
      </c>
      <c r="C33" s="28">
        <v>8.3000000000000007</v>
      </c>
      <c r="D33" s="59">
        <f t="shared" si="2"/>
        <v>413</v>
      </c>
      <c r="E33" s="18"/>
      <c r="F33" s="59" t="str">
        <f t="shared" si="3"/>
        <v/>
      </c>
      <c r="G33" s="17">
        <v>145</v>
      </c>
      <c r="H33" s="59">
        <f t="shared" si="4"/>
        <v>352</v>
      </c>
      <c r="I33" s="17"/>
      <c r="J33" s="59" t="str">
        <f t="shared" ref="J33:J43" si="13">IF(AND(I33&gt;224,I33&lt;730),TRUNC((0.14354*POWER(I33-220,1.4))),IF(AND(I33&gt;0,I33&lt;225),0,""))</f>
        <v/>
      </c>
      <c r="K33" s="67"/>
      <c r="L33" s="26" t="str">
        <f t="shared" si="6"/>
        <v xml:space="preserve"> </v>
      </c>
      <c r="M33" s="71"/>
      <c r="N33" s="59" t="str">
        <f t="shared" si="11"/>
        <v/>
      </c>
      <c r="O33" s="27"/>
      <c r="P33" s="59" t="str">
        <f t="shared" si="7"/>
        <v/>
      </c>
      <c r="Q33" s="6"/>
    </row>
    <row r="34" spans="1:17">
      <c r="A34" s="19" t="s">
        <v>37</v>
      </c>
      <c r="B34" s="24" t="str">
        <f t="shared" si="12"/>
        <v>ZŠ Komenského Nymburk</v>
      </c>
      <c r="C34" s="28">
        <v>8.1</v>
      </c>
      <c r="D34" s="59">
        <f t="shared" si="2"/>
        <v>465</v>
      </c>
      <c r="E34" s="18"/>
      <c r="F34" s="59" t="str">
        <f t="shared" si="3"/>
        <v/>
      </c>
      <c r="G34" s="17"/>
      <c r="H34" s="59" t="str">
        <f t="shared" si="4"/>
        <v/>
      </c>
      <c r="I34" s="17">
        <v>420</v>
      </c>
      <c r="J34" s="59">
        <f t="shared" si="13"/>
        <v>239</v>
      </c>
      <c r="K34" s="68"/>
      <c r="L34" s="26" t="str">
        <f t="shared" si="6"/>
        <v xml:space="preserve"> </v>
      </c>
      <c r="M34" s="71"/>
      <c r="N34" s="59" t="str">
        <f t="shared" si="11"/>
        <v/>
      </c>
      <c r="O34" s="27"/>
      <c r="P34" s="59" t="str">
        <f t="shared" si="7"/>
        <v/>
      </c>
      <c r="Q34" s="6"/>
    </row>
    <row r="35" spans="1:17">
      <c r="A35" s="19" t="s">
        <v>38</v>
      </c>
      <c r="B35" s="24" t="str">
        <f t="shared" si="12"/>
        <v>ZŠ Komenského Nymburk</v>
      </c>
      <c r="C35" s="28"/>
      <c r="D35" s="59" t="str">
        <f t="shared" si="2"/>
        <v/>
      </c>
      <c r="E35" s="18"/>
      <c r="F35" s="59" t="str">
        <f t="shared" si="3"/>
        <v/>
      </c>
      <c r="G35" s="17"/>
      <c r="H35" s="59" t="str">
        <f t="shared" si="4"/>
        <v/>
      </c>
      <c r="I35" s="17"/>
      <c r="J35" s="59" t="str">
        <f t="shared" si="13"/>
        <v/>
      </c>
      <c r="K35" s="67">
        <v>3</v>
      </c>
      <c r="L35" s="26" t="str">
        <f t="shared" si="6"/>
        <v>:</v>
      </c>
      <c r="M35" s="71">
        <v>39.6</v>
      </c>
      <c r="N35" s="59">
        <f t="shared" si="11"/>
        <v>329</v>
      </c>
      <c r="O35" s="27"/>
      <c r="P35" s="59" t="str">
        <f t="shared" si="7"/>
        <v/>
      </c>
      <c r="Q35" s="15"/>
    </row>
    <row r="36" spans="1:17">
      <c r="A36" s="19" t="s">
        <v>39</v>
      </c>
      <c r="B36" s="24" t="str">
        <f t="shared" si="12"/>
        <v>ZŠ Komenského Nymburk</v>
      </c>
      <c r="C36" s="28"/>
      <c r="D36" s="59" t="str">
        <f t="shared" si="2"/>
        <v/>
      </c>
      <c r="E36" s="18"/>
      <c r="F36" s="59" t="str">
        <f t="shared" si="3"/>
        <v/>
      </c>
      <c r="G36" s="17"/>
      <c r="H36" s="59" t="str">
        <f t="shared" si="4"/>
        <v/>
      </c>
      <c r="I36" s="17"/>
      <c r="J36" s="59" t="str">
        <f t="shared" si="13"/>
        <v/>
      </c>
      <c r="K36" s="68">
        <v>3</v>
      </c>
      <c r="L36" s="26" t="str">
        <f t="shared" si="6"/>
        <v>:</v>
      </c>
      <c r="M36" s="71">
        <v>38.4</v>
      </c>
      <c r="N36" s="59">
        <f t="shared" si="11"/>
        <v>338</v>
      </c>
      <c r="O36" s="27"/>
      <c r="P36" s="59" t="str">
        <f t="shared" si="7"/>
        <v/>
      </c>
      <c r="Q36" s="15"/>
    </row>
    <row r="37" spans="1:17">
      <c r="A37" s="19" t="s">
        <v>40</v>
      </c>
      <c r="B37" s="24" t="str">
        <f t="shared" si="12"/>
        <v>ZŠ Komenského Nymburk</v>
      </c>
      <c r="C37" s="28"/>
      <c r="D37" s="59" t="str">
        <f t="shared" si="2"/>
        <v/>
      </c>
      <c r="E37" s="18"/>
      <c r="F37" s="59" t="str">
        <f t="shared" si="3"/>
        <v/>
      </c>
      <c r="G37" s="17"/>
      <c r="H37" s="59" t="str">
        <f t="shared" si="4"/>
        <v/>
      </c>
      <c r="I37" s="17"/>
      <c r="J37" s="59" t="str">
        <f t="shared" si="13"/>
        <v/>
      </c>
      <c r="K37" s="67">
        <v>3</v>
      </c>
      <c r="L37" s="26" t="str">
        <f t="shared" si="6"/>
        <v>:</v>
      </c>
      <c r="M37" s="71">
        <v>28</v>
      </c>
      <c r="N37" s="59">
        <f t="shared" si="11"/>
        <v>416</v>
      </c>
      <c r="O37" s="27"/>
      <c r="P37" s="59" t="str">
        <f t="shared" si="7"/>
        <v/>
      </c>
      <c r="Q37" s="15"/>
    </row>
    <row r="38" spans="1:17">
      <c r="A38" s="19" t="s">
        <v>41</v>
      </c>
      <c r="B38" s="24" t="str">
        <f t="shared" si="12"/>
        <v>ZŠ Komenského Nymburk</v>
      </c>
      <c r="C38" s="28"/>
      <c r="D38" s="59" t="str">
        <f t="shared" si="2"/>
        <v/>
      </c>
      <c r="E38" s="18"/>
      <c r="F38" s="59" t="str">
        <f t="shared" si="3"/>
        <v/>
      </c>
      <c r="G38" s="17">
        <v>130</v>
      </c>
      <c r="H38" s="59">
        <f t="shared" si="4"/>
        <v>250</v>
      </c>
      <c r="I38" s="17">
        <v>333</v>
      </c>
      <c r="J38" s="59">
        <f t="shared" si="13"/>
        <v>107</v>
      </c>
      <c r="K38" s="67"/>
      <c r="L38" s="26" t="str">
        <f t="shared" si="6"/>
        <v xml:space="preserve"> </v>
      </c>
      <c r="M38" s="71"/>
      <c r="N38" s="59" t="str">
        <f t="shared" si="11"/>
        <v/>
      </c>
      <c r="O38" s="27"/>
      <c r="P38" s="59" t="str">
        <f t="shared" si="7"/>
        <v/>
      </c>
      <c r="Q38" s="15"/>
    </row>
    <row r="39" spans="1:17">
      <c r="A39" s="19" t="s">
        <v>42</v>
      </c>
      <c r="B39" s="24" t="str">
        <f t="shared" si="12"/>
        <v>ZŠ Komenského Nymburk</v>
      </c>
      <c r="C39" s="28"/>
      <c r="D39" s="59" t="str">
        <f t="shared" si="2"/>
        <v/>
      </c>
      <c r="E39" s="18"/>
      <c r="F39" s="59" t="str">
        <f t="shared" si="3"/>
        <v/>
      </c>
      <c r="G39" s="17">
        <v>130</v>
      </c>
      <c r="H39" s="59">
        <f t="shared" si="4"/>
        <v>250</v>
      </c>
      <c r="I39" s="17"/>
      <c r="J39" s="59" t="str">
        <f t="shared" si="13"/>
        <v/>
      </c>
      <c r="K39" s="67"/>
      <c r="L39" s="26" t="str">
        <f t="shared" si="6"/>
        <v xml:space="preserve"> </v>
      </c>
      <c r="M39" s="71"/>
      <c r="N39" s="59" t="str">
        <f t="shared" si="11"/>
        <v/>
      </c>
      <c r="O39" s="27"/>
      <c r="P39" s="59" t="str">
        <f t="shared" si="7"/>
        <v/>
      </c>
      <c r="Q39" s="15"/>
    </row>
    <row r="40" spans="1:17">
      <c r="A40" s="19" t="s">
        <v>43</v>
      </c>
      <c r="B40" s="24" t="str">
        <f t="shared" si="12"/>
        <v>ZŠ Komenského Nymburk</v>
      </c>
      <c r="C40" s="28"/>
      <c r="D40" s="59" t="str">
        <f t="shared" si="2"/>
        <v/>
      </c>
      <c r="E40" s="18">
        <v>49.18</v>
      </c>
      <c r="F40" s="59">
        <f t="shared" si="3"/>
        <v>301</v>
      </c>
      <c r="G40" s="17"/>
      <c r="H40" s="59" t="str">
        <f t="shared" si="4"/>
        <v/>
      </c>
      <c r="I40" s="17"/>
      <c r="J40" s="59" t="str">
        <f t="shared" si="13"/>
        <v/>
      </c>
      <c r="K40" s="67"/>
      <c r="L40" s="26" t="str">
        <f t="shared" si="6"/>
        <v xml:space="preserve"> </v>
      </c>
      <c r="M40" s="71"/>
      <c r="N40" s="59" t="str">
        <f t="shared" si="11"/>
        <v/>
      </c>
      <c r="O40" s="27"/>
      <c r="P40" s="59" t="str">
        <f t="shared" si="7"/>
        <v/>
      </c>
      <c r="Q40" s="15"/>
    </row>
    <row r="41" spans="1:17">
      <c r="A41" s="19" t="s">
        <v>44</v>
      </c>
      <c r="B41" s="24" t="str">
        <f t="shared" si="12"/>
        <v>ZŠ Komenského Nymburk</v>
      </c>
      <c r="C41" s="28"/>
      <c r="D41" s="59" t="str">
        <f t="shared" si="2"/>
        <v/>
      </c>
      <c r="E41" s="18">
        <v>40.299999999999997</v>
      </c>
      <c r="F41" s="59">
        <f t="shared" si="3"/>
        <v>227</v>
      </c>
      <c r="G41" s="17"/>
      <c r="H41" s="59" t="str">
        <f t="shared" si="4"/>
        <v/>
      </c>
      <c r="I41" s="17"/>
      <c r="J41" s="59" t="str">
        <f t="shared" si="13"/>
        <v/>
      </c>
      <c r="K41" s="67"/>
      <c r="L41" s="26" t="str">
        <f t="shared" si="6"/>
        <v xml:space="preserve"> </v>
      </c>
      <c r="M41" s="71"/>
      <c r="N41" s="59" t="str">
        <f t="shared" si="11"/>
        <v/>
      </c>
      <c r="O41" s="27"/>
      <c r="P41" s="59" t="str">
        <f t="shared" si="7"/>
        <v/>
      </c>
      <c r="Q41" s="16"/>
    </row>
    <row r="42" spans="1:17">
      <c r="A42" s="19" t="s">
        <v>45</v>
      </c>
      <c r="B42" s="24" t="str">
        <f t="shared" si="12"/>
        <v>ZŠ Komenského Nymburk</v>
      </c>
      <c r="C42" s="28"/>
      <c r="D42" s="59" t="str">
        <f t="shared" si="2"/>
        <v/>
      </c>
      <c r="E42" s="18">
        <v>49.24</v>
      </c>
      <c r="F42" s="59">
        <f t="shared" si="3"/>
        <v>302</v>
      </c>
      <c r="G42" s="17"/>
      <c r="H42" s="59" t="str">
        <f t="shared" si="4"/>
        <v/>
      </c>
      <c r="I42" s="17"/>
      <c r="J42" s="59" t="str">
        <f t="shared" si="13"/>
        <v/>
      </c>
      <c r="K42" s="67"/>
      <c r="L42" s="26" t="str">
        <f t="shared" si="6"/>
        <v xml:space="preserve"> </v>
      </c>
      <c r="M42" s="71"/>
      <c r="N42" s="59" t="str">
        <f t="shared" si="11"/>
        <v/>
      </c>
      <c r="O42" s="27"/>
      <c r="P42" s="59" t="str">
        <f t="shared" si="7"/>
        <v/>
      </c>
      <c r="Q42" s="16"/>
    </row>
    <row r="43" spans="1:17">
      <c r="A43" s="19" t="s">
        <v>259</v>
      </c>
      <c r="B43" s="24" t="str">
        <f t="shared" si="12"/>
        <v>ZŠ Komenského Nymburk</v>
      </c>
      <c r="C43" s="28">
        <v>8.8000000000000007</v>
      </c>
      <c r="D43" s="59">
        <f t="shared" si="2"/>
        <v>295</v>
      </c>
      <c r="E43" s="18"/>
      <c r="F43" s="59" t="str">
        <f t="shared" si="3"/>
        <v/>
      </c>
      <c r="G43" s="17"/>
      <c r="H43" s="59" t="str">
        <f t="shared" si="4"/>
        <v/>
      </c>
      <c r="I43" s="17"/>
      <c r="J43" s="59" t="str">
        <f t="shared" si="13"/>
        <v/>
      </c>
      <c r="K43" s="67"/>
      <c r="L43" s="26" t="str">
        <f t="shared" si="6"/>
        <v xml:space="preserve"> </v>
      </c>
      <c r="M43" s="71"/>
      <c r="N43" s="59" t="str">
        <f t="shared" si="11"/>
        <v/>
      </c>
      <c r="O43" s="27"/>
      <c r="P43" s="59" t="str">
        <f t="shared" si="7"/>
        <v/>
      </c>
      <c r="Q43" s="15"/>
    </row>
    <row r="44" spans="1:17">
      <c r="A44" s="13"/>
      <c r="B44" s="14"/>
      <c r="C44" s="35"/>
      <c r="D44" s="36">
        <f>IF(COUNT(D32:D43)&gt;=2,LARGE(D32:D43,1)+LARGE(D32:D43,2),IF(COUNT(D32:D43)=1,LARGE(D32:D43,1),""))</f>
        <v>878</v>
      </c>
      <c r="E44" s="37"/>
      <c r="F44" s="36">
        <f>IF(COUNT(F32:F43)&gt;=2,LARGE(F32:F43,1)+LARGE(F32:F43,2),IF(COUNT(F32:F43)=1,LARGE(F32:F43,1),""))</f>
        <v>603</v>
      </c>
      <c r="G44" s="36"/>
      <c r="H44" s="36">
        <f>IF(COUNT(H32:H43)&gt;=2,LARGE(H32:H43,1)+LARGE(H32:H43,2),IF(COUNT(H32:H43)=1,LARGE(H32:H43,1),""))</f>
        <v>602</v>
      </c>
      <c r="I44" s="36"/>
      <c r="J44" s="36">
        <f>IF(COUNT(J32:J43)&gt;=2,LARGE(J32:J43,1)+LARGE(J32:J43,2),IF(COUNT(J32:J43)=1,LARGE(J32:J43,1),""))</f>
        <v>421</v>
      </c>
      <c r="K44" s="69"/>
      <c r="L44" s="38"/>
      <c r="M44" s="72"/>
      <c r="N44" s="36">
        <f>IF(COUNT(N32:N43)&gt;=2,LARGE(N32:N43,1)+LARGE(N32:N43,2),IF(COUNT(N32:N43)=1,LARGE(N32:N43,1),""))</f>
        <v>754</v>
      </c>
      <c r="O44" s="39"/>
      <c r="P44" s="36">
        <f>IF((COUNT(P32:P43)&gt;=1),LARGE(P32:P43,1),"")</f>
        <v>209</v>
      </c>
      <c r="Q44" s="25">
        <f>IF(OR(D44&lt;&gt;"",F44&lt;&gt;"",H44&lt;&gt;"",J44&lt;&gt;"",N44&lt;&gt;"",P44&lt;&gt;""),SUM(D44,F44,H44,J44,N44,P44),"")</f>
        <v>3467</v>
      </c>
    </row>
    <row r="45" spans="1:17">
      <c r="A45" s="20"/>
      <c r="B45" s="21"/>
      <c r="C45" s="29"/>
      <c r="D45" s="30"/>
      <c r="E45" s="31"/>
      <c r="F45" s="30"/>
      <c r="G45" s="30"/>
      <c r="H45" s="30"/>
      <c r="I45" s="30"/>
      <c r="J45" s="30"/>
      <c r="K45" s="70"/>
      <c r="L45" s="32"/>
      <c r="M45" s="73"/>
      <c r="N45" s="30"/>
      <c r="O45" s="33"/>
      <c r="P45" s="30"/>
      <c r="Q45" s="22"/>
    </row>
    <row r="46" spans="1:17">
      <c r="A46" s="19" t="s">
        <v>47</v>
      </c>
      <c r="B46" s="23" t="s">
        <v>46</v>
      </c>
      <c r="C46" s="28">
        <v>9</v>
      </c>
      <c r="D46" s="59">
        <f>IF(AND(C46&gt;5.9,C46&lt;11.2),TRUNC(58.015*(POWER((11.26-C46),1.81))),IF(C46&gt;11.1,0,""))</f>
        <v>253</v>
      </c>
      <c r="E46" s="57">
        <v>43.57</v>
      </c>
      <c r="F46" s="59">
        <f>IF(AND(E46&gt;10.21,E46&lt;99.75),TRUNC((5.33*POWER(E46-9.98,1.1))),IF(AND(E46&gt;0,E46&lt;10.22),0,""))</f>
        <v>254</v>
      </c>
      <c r="G46" s="17"/>
      <c r="H46" s="59" t="str">
        <f>IF(AND(G46&gt;76,G46&lt;250),TRUNC((0.8465*POWER(G46-75,1.42))),IF(AND(G46&gt;0,G46&lt;77),0,""))</f>
        <v/>
      </c>
      <c r="I46" s="58"/>
      <c r="J46" s="59" t="str">
        <f>IF(AND(I46&gt;224,I46&lt;730),TRUNC((0.14354*POWER(I46-220,1.4))),IF(AND(I46&gt;0,I46&lt;225),0,""))</f>
        <v/>
      </c>
      <c r="K46" s="66"/>
      <c r="L46" s="26" t="str">
        <f>IF(K46&gt;0,":"," ")</f>
        <v xml:space="preserve"> </v>
      </c>
      <c r="M46" s="71"/>
      <c r="N46" s="59" t="str">
        <f t="shared" ref="N46:N57" si="14">IF(OR(AND(K46=2,M46&gt;30.18),K46=3,K46=4,AND(K46=5,M46&lt;5.51)),TRUNC(0.08713*(POWER((305.5-(K46*60+M46)),1.85))),IF(AND(K46&gt;=5,M46&gt;5.5),0,""))</f>
        <v/>
      </c>
      <c r="O46" s="27">
        <v>35.200000000000003</v>
      </c>
      <c r="P46" s="59">
        <f>IF(AND(O46&gt;25.9,O46&lt;43.6),TRUNC(4.86338*(POWER((44-O46),1.81))),IF(AND(O46&lt;26,O46&gt;43.5),0,""))</f>
        <v>249</v>
      </c>
      <c r="Q46" s="6"/>
    </row>
    <row r="47" spans="1:17">
      <c r="A47" s="19" t="s">
        <v>48</v>
      </c>
      <c r="B47" s="24" t="str">
        <f t="shared" ref="B47:B57" si="15">IF(AND(A47&lt;&gt;"",B46&lt;&gt;""),B46,"")</f>
        <v>ZŠ Městec Králové</v>
      </c>
      <c r="C47" s="28">
        <v>8.1</v>
      </c>
      <c r="D47" s="59">
        <f t="shared" si="2"/>
        <v>465</v>
      </c>
      <c r="E47" s="18"/>
      <c r="F47" s="59" t="str">
        <f t="shared" si="3"/>
        <v/>
      </c>
      <c r="G47" s="17">
        <v>130</v>
      </c>
      <c r="H47" s="59">
        <f t="shared" si="4"/>
        <v>250</v>
      </c>
      <c r="I47" s="17"/>
      <c r="J47" s="59" t="str">
        <f t="shared" ref="J47:J57" si="16">IF(AND(I47&gt;224,I47&lt;730),TRUNC((0.14354*POWER(I47-220,1.4))),IF(AND(I47&gt;0,I47&lt;225),0,""))</f>
        <v/>
      </c>
      <c r="K47" s="67"/>
      <c r="L47" s="26" t="str">
        <f t="shared" si="6"/>
        <v xml:space="preserve"> </v>
      </c>
      <c r="M47" s="71"/>
      <c r="N47" s="59" t="str">
        <f t="shared" si="14"/>
        <v/>
      </c>
      <c r="O47" s="27"/>
      <c r="P47" s="59" t="str">
        <f t="shared" si="7"/>
        <v/>
      </c>
      <c r="Q47" s="6"/>
    </row>
    <row r="48" spans="1:17">
      <c r="A48" s="19" t="s">
        <v>49</v>
      </c>
      <c r="B48" s="24" t="str">
        <f t="shared" si="15"/>
        <v>ZŠ Městec Králové</v>
      </c>
      <c r="C48" s="28">
        <v>9.4</v>
      </c>
      <c r="D48" s="59">
        <f t="shared" si="2"/>
        <v>178</v>
      </c>
      <c r="E48" s="18"/>
      <c r="F48" s="59" t="str">
        <f t="shared" si="3"/>
        <v/>
      </c>
      <c r="G48" s="17"/>
      <c r="H48" s="59" t="str">
        <f t="shared" si="4"/>
        <v/>
      </c>
      <c r="I48" s="17"/>
      <c r="J48" s="59" t="str">
        <f t="shared" si="16"/>
        <v/>
      </c>
      <c r="K48" s="68"/>
      <c r="L48" s="26" t="str">
        <f t="shared" si="6"/>
        <v xml:space="preserve"> </v>
      </c>
      <c r="M48" s="71"/>
      <c r="N48" s="59" t="str">
        <f t="shared" si="14"/>
        <v/>
      </c>
      <c r="O48" s="27"/>
      <c r="P48" s="59" t="str">
        <f t="shared" si="7"/>
        <v/>
      </c>
      <c r="Q48" s="6"/>
    </row>
    <row r="49" spans="1:17">
      <c r="A49" s="19" t="s">
        <v>173</v>
      </c>
      <c r="B49" s="24" t="str">
        <f t="shared" si="15"/>
        <v>ZŠ Městec Králové</v>
      </c>
      <c r="C49" s="28"/>
      <c r="D49" s="59" t="str">
        <f t="shared" si="2"/>
        <v/>
      </c>
      <c r="E49" s="18"/>
      <c r="F49" s="59" t="str">
        <f t="shared" si="3"/>
        <v/>
      </c>
      <c r="G49" s="17">
        <v>130</v>
      </c>
      <c r="H49" s="59">
        <f t="shared" si="4"/>
        <v>250</v>
      </c>
      <c r="I49" s="17"/>
      <c r="J49" s="59" t="str">
        <f t="shared" si="16"/>
        <v/>
      </c>
      <c r="K49" s="67">
        <v>4</v>
      </c>
      <c r="L49" s="26" t="str">
        <f t="shared" si="6"/>
        <v>:</v>
      </c>
      <c r="M49" s="71">
        <v>5.9</v>
      </c>
      <c r="N49" s="59">
        <f t="shared" si="14"/>
        <v>167</v>
      </c>
      <c r="O49" s="27"/>
      <c r="P49" s="59" t="str">
        <f t="shared" si="7"/>
        <v/>
      </c>
      <c r="Q49" s="15"/>
    </row>
    <row r="50" spans="1:17">
      <c r="A50" s="19" t="s">
        <v>50</v>
      </c>
      <c r="B50" s="24" t="str">
        <f t="shared" si="15"/>
        <v>ZŠ Městec Králové</v>
      </c>
      <c r="C50" s="28"/>
      <c r="D50" s="59" t="str">
        <f t="shared" si="2"/>
        <v/>
      </c>
      <c r="E50" s="18"/>
      <c r="F50" s="59" t="str">
        <f t="shared" si="3"/>
        <v/>
      </c>
      <c r="G50" s="17"/>
      <c r="H50" s="59" t="str">
        <f t="shared" si="4"/>
        <v/>
      </c>
      <c r="I50" s="17"/>
      <c r="J50" s="59" t="str">
        <f t="shared" si="16"/>
        <v/>
      </c>
      <c r="K50" s="68">
        <v>3</v>
      </c>
      <c r="L50" s="26" t="str">
        <f t="shared" si="6"/>
        <v>:</v>
      </c>
      <c r="M50" s="71">
        <v>28.3</v>
      </c>
      <c r="N50" s="59">
        <f t="shared" si="14"/>
        <v>414</v>
      </c>
      <c r="O50" s="27"/>
      <c r="P50" s="59" t="str">
        <f t="shared" si="7"/>
        <v/>
      </c>
      <c r="Q50" s="15"/>
    </row>
    <row r="51" spans="1:17">
      <c r="A51" s="19" t="s">
        <v>51</v>
      </c>
      <c r="B51" s="24" t="str">
        <f t="shared" si="15"/>
        <v>ZŠ Městec Králové</v>
      </c>
      <c r="C51" s="28"/>
      <c r="D51" s="59" t="str">
        <f t="shared" si="2"/>
        <v/>
      </c>
      <c r="E51" s="18"/>
      <c r="F51" s="59" t="str">
        <f t="shared" si="3"/>
        <v/>
      </c>
      <c r="G51" s="17"/>
      <c r="H51" s="59" t="str">
        <f t="shared" si="4"/>
        <v/>
      </c>
      <c r="I51" s="17"/>
      <c r="J51" s="59" t="str">
        <f t="shared" si="16"/>
        <v/>
      </c>
      <c r="K51" s="67"/>
      <c r="L51" s="26" t="str">
        <f t="shared" si="6"/>
        <v xml:space="preserve"> </v>
      </c>
      <c r="M51" s="71"/>
      <c r="N51" s="59" t="str">
        <f t="shared" si="14"/>
        <v/>
      </c>
      <c r="O51" s="27"/>
      <c r="P51" s="59" t="str">
        <f t="shared" si="7"/>
        <v/>
      </c>
      <c r="Q51" s="15"/>
    </row>
    <row r="52" spans="1:17">
      <c r="A52" s="19" t="s">
        <v>52</v>
      </c>
      <c r="B52" s="24" t="str">
        <f t="shared" si="15"/>
        <v>ZŠ Městec Králové</v>
      </c>
      <c r="C52" s="28"/>
      <c r="D52" s="59" t="str">
        <f t="shared" si="2"/>
        <v/>
      </c>
      <c r="E52" s="18">
        <v>47.94</v>
      </c>
      <c r="F52" s="59">
        <f t="shared" si="3"/>
        <v>291</v>
      </c>
      <c r="G52" s="17"/>
      <c r="H52" s="59" t="str">
        <f t="shared" si="4"/>
        <v/>
      </c>
      <c r="I52" s="17">
        <v>399</v>
      </c>
      <c r="J52" s="59">
        <f t="shared" si="16"/>
        <v>204</v>
      </c>
      <c r="K52" s="67"/>
      <c r="L52" s="26" t="str">
        <f t="shared" si="6"/>
        <v xml:space="preserve"> </v>
      </c>
      <c r="M52" s="71"/>
      <c r="N52" s="59" t="str">
        <f t="shared" si="14"/>
        <v/>
      </c>
      <c r="O52" s="27"/>
      <c r="P52" s="59" t="str">
        <f t="shared" si="7"/>
        <v/>
      </c>
      <c r="Q52" s="15"/>
    </row>
    <row r="53" spans="1:17">
      <c r="A53" s="19" t="s">
        <v>53</v>
      </c>
      <c r="B53" s="24" t="str">
        <f t="shared" si="15"/>
        <v>ZŠ Městec Králové</v>
      </c>
      <c r="C53" s="28"/>
      <c r="D53" s="59" t="str">
        <f t="shared" si="2"/>
        <v/>
      </c>
      <c r="E53" s="18"/>
      <c r="F53" s="59" t="str">
        <f t="shared" si="3"/>
        <v/>
      </c>
      <c r="G53" s="17">
        <v>130</v>
      </c>
      <c r="H53" s="59">
        <f t="shared" si="4"/>
        <v>250</v>
      </c>
      <c r="I53" s="17">
        <v>351</v>
      </c>
      <c r="J53" s="59">
        <f t="shared" si="16"/>
        <v>132</v>
      </c>
      <c r="K53" s="67"/>
      <c r="L53" s="26" t="str">
        <f t="shared" si="6"/>
        <v xml:space="preserve"> </v>
      </c>
      <c r="M53" s="71"/>
      <c r="N53" s="59" t="str">
        <f t="shared" si="14"/>
        <v/>
      </c>
      <c r="O53" s="27"/>
      <c r="P53" s="59" t="str">
        <f t="shared" si="7"/>
        <v/>
      </c>
      <c r="Q53" s="15"/>
    </row>
    <row r="54" spans="1:17">
      <c r="A54" s="19" t="s">
        <v>54</v>
      </c>
      <c r="B54" s="24" t="str">
        <f t="shared" si="15"/>
        <v>ZŠ Městec Králové</v>
      </c>
      <c r="C54" s="28"/>
      <c r="D54" s="59" t="str">
        <f t="shared" si="2"/>
        <v/>
      </c>
      <c r="E54" s="18"/>
      <c r="F54" s="59" t="str">
        <f t="shared" si="3"/>
        <v/>
      </c>
      <c r="G54" s="17"/>
      <c r="H54" s="59" t="str">
        <f t="shared" si="4"/>
        <v/>
      </c>
      <c r="I54" s="17"/>
      <c r="J54" s="59" t="str">
        <f t="shared" si="16"/>
        <v/>
      </c>
      <c r="K54" s="67"/>
      <c r="L54" s="26" t="str">
        <f t="shared" si="6"/>
        <v xml:space="preserve"> </v>
      </c>
      <c r="M54" s="71"/>
      <c r="N54" s="59" t="str">
        <f t="shared" si="14"/>
        <v/>
      </c>
      <c r="O54" s="27"/>
      <c r="P54" s="59" t="str">
        <f t="shared" si="7"/>
        <v/>
      </c>
      <c r="Q54" s="15"/>
    </row>
    <row r="55" spans="1:17">
      <c r="A55" s="19" t="s">
        <v>330</v>
      </c>
      <c r="B55" s="24" t="str">
        <f t="shared" si="15"/>
        <v>ZŠ Městec Králové</v>
      </c>
      <c r="C55" s="28"/>
      <c r="D55" s="59" t="str">
        <f t="shared" si="2"/>
        <v/>
      </c>
      <c r="E55" s="18"/>
      <c r="F55" s="59" t="str">
        <f t="shared" si="3"/>
        <v/>
      </c>
      <c r="G55" s="17"/>
      <c r="H55" s="59" t="str">
        <f t="shared" si="4"/>
        <v/>
      </c>
      <c r="I55" s="17">
        <v>332</v>
      </c>
      <c r="J55" s="59">
        <f t="shared" si="16"/>
        <v>106</v>
      </c>
      <c r="K55" s="67">
        <v>3</v>
      </c>
      <c r="L55" s="26" t="str">
        <f t="shared" si="6"/>
        <v>:</v>
      </c>
      <c r="M55" s="71">
        <v>59.9</v>
      </c>
      <c r="N55" s="59">
        <f t="shared" si="14"/>
        <v>200</v>
      </c>
      <c r="O55" s="27"/>
      <c r="P55" s="59" t="str">
        <f t="shared" si="7"/>
        <v/>
      </c>
      <c r="Q55" s="16"/>
    </row>
    <row r="56" spans="1:17">
      <c r="A56" s="19" t="s">
        <v>333</v>
      </c>
      <c r="B56" s="24" t="str">
        <f t="shared" si="15"/>
        <v>ZŠ Městec Králové</v>
      </c>
      <c r="C56" s="28"/>
      <c r="D56" s="59" t="str">
        <f t="shared" si="2"/>
        <v/>
      </c>
      <c r="E56" s="18">
        <v>35.76</v>
      </c>
      <c r="F56" s="59">
        <f t="shared" si="3"/>
        <v>190</v>
      </c>
      <c r="G56" s="17"/>
      <c r="H56" s="59" t="str">
        <f t="shared" si="4"/>
        <v/>
      </c>
      <c r="I56" s="17"/>
      <c r="J56" s="59" t="str">
        <f t="shared" si="16"/>
        <v/>
      </c>
      <c r="K56" s="67"/>
      <c r="L56" s="26" t="str">
        <f t="shared" si="6"/>
        <v xml:space="preserve"> </v>
      </c>
      <c r="M56" s="71"/>
      <c r="N56" s="59" t="str">
        <f t="shared" si="14"/>
        <v/>
      </c>
      <c r="O56" s="27"/>
      <c r="P56" s="59" t="str">
        <f t="shared" si="7"/>
        <v/>
      </c>
      <c r="Q56" s="16"/>
    </row>
    <row r="57" spans="1:17">
      <c r="A57" s="19"/>
      <c r="B57" s="24" t="str">
        <f t="shared" si="15"/>
        <v/>
      </c>
      <c r="C57" s="28"/>
      <c r="D57" s="59" t="str">
        <f t="shared" si="2"/>
        <v/>
      </c>
      <c r="E57" s="18"/>
      <c r="F57" s="59" t="str">
        <f t="shared" si="3"/>
        <v/>
      </c>
      <c r="G57" s="17"/>
      <c r="H57" s="59" t="str">
        <f t="shared" si="4"/>
        <v/>
      </c>
      <c r="I57" s="17"/>
      <c r="J57" s="59" t="str">
        <f t="shared" si="16"/>
        <v/>
      </c>
      <c r="K57" s="67"/>
      <c r="L57" s="26" t="str">
        <f t="shared" si="6"/>
        <v xml:space="preserve"> </v>
      </c>
      <c r="M57" s="71"/>
      <c r="N57" s="59" t="str">
        <f t="shared" si="14"/>
        <v/>
      </c>
      <c r="O57" s="27"/>
      <c r="P57" s="59" t="str">
        <f t="shared" si="7"/>
        <v/>
      </c>
      <c r="Q57" s="15"/>
    </row>
    <row r="58" spans="1:17">
      <c r="A58" s="13"/>
      <c r="B58" s="14"/>
      <c r="C58" s="35"/>
      <c r="D58" s="36">
        <f>IF(COUNT(D46:D57)&gt;=2,LARGE(D46:D57,1)+LARGE(D46:D57,2),IF(COUNT(D46:D57)=1,LARGE(D46:D57,1),""))</f>
        <v>718</v>
      </c>
      <c r="E58" s="37"/>
      <c r="F58" s="36">
        <f>IF(COUNT(F46:F57)&gt;=2,LARGE(F46:F57,1)+LARGE(F46:F57,2),IF(COUNT(F46:F57)=1,LARGE(F46:F57,1),""))</f>
        <v>545</v>
      </c>
      <c r="G58" s="36"/>
      <c r="H58" s="36">
        <f>IF(COUNT(H46:H57)&gt;=2,LARGE(H46:H57,1)+LARGE(H46:H57,2),IF(COUNT(H46:H57)=1,LARGE(H46:H57,1),""))</f>
        <v>500</v>
      </c>
      <c r="I58" s="36"/>
      <c r="J58" s="36">
        <f>IF(COUNT(J46:J57)&gt;=2,LARGE(J46:J57,1)+LARGE(J46:J57,2),IF(COUNT(J46:J57)=1,LARGE(J46:J57,1),""))</f>
        <v>336</v>
      </c>
      <c r="K58" s="69"/>
      <c r="L58" s="38"/>
      <c r="M58" s="72"/>
      <c r="N58" s="36">
        <f>IF(COUNT(N46:N57)&gt;=2,LARGE(N46:N57,1)+LARGE(N46:N57,2),IF(COUNT(N46:N57)=1,LARGE(N46:N57,1),""))</f>
        <v>614</v>
      </c>
      <c r="O58" s="39"/>
      <c r="P58" s="36">
        <f>IF((COUNT(P46:P57)&gt;=1),LARGE(P46:P57,1),"")</f>
        <v>249</v>
      </c>
      <c r="Q58" s="25">
        <f>IF(OR(D58&lt;&gt;"",F58&lt;&gt;"",H58&lt;&gt;"",J58&lt;&gt;"",N58&lt;&gt;"",P58&lt;&gt;""),SUM(D58,F58,H58,J58,N58,P58),"")</f>
        <v>2962</v>
      </c>
    </row>
    <row r="59" spans="1:17">
      <c r="A59" s="20"/>
      <c r="B59" s="21"/>
      <c r="C59" s="29"/>
      <c r="D59" s="30"/>
      <c r="E59" s="31"/>
      <c r="F59" s="30"/>
      <c r="G59" s="30"/>
      <c r="H59" s="30"/>
      <c r="I59" s="30"/>
      <c r="J59" s="30"/>
      <c r="K59" s="70"/>
      <c r="L59" s="32"/>
      <c r="M59" s="73"/>
      <c r="N59" s="30"/>
      <c r="O59" s="33"/>
      <c r="P59" s="30"/>
      <c r="Q59" s="22"/>
    </row>
    <row r="60" spans="1:17">
      <c r="A60" s="19" t="s">
        <v>56</v>
      </c>
      <c r="B60" s="23" t="s">
        <v>55</v>
      </c>
      <c r="C60" s="28">
        <v>8.8000000000000007</v>
      </c>
      <c r="D60" s="59">
        <f>IF(AND(C60&gt;5.9,C60&lt;11.2),TRUNC(58.015*(POWER((11.26-C60),1.81))),IF(C60&gt;11.1,0,""))</f>
        <v>295</v>
      </c>
      <c r="E60" s="57"/>
      <c r="F60" s="59" t="str">
        <f>IF(AND(E60&gt;10.21,E60&lt;99.75),TRUNC((5.33*POWER(E60-9.98,1.1))),IF(AND(E60&gt;0,E60&lt;10.22),0,""))</f>
        <v/>
      </c>
      <c r="G60" s="17"/>
      <c r="H60" s="59" t="str">
        <f>IF(AND(G60&gt;76,G60&lt;250),TRUNC((0.8465*POWER(G60-75,1.42))),IF(AND(G60&gt;0,G60&lt;77),0,""))</f>
        <v/>
      </c>
      <c r="I60" s="58">
        <v>379</v>
      </c>
      <c r="J60" s="59">
        <f>IF(AND(I60&gt;224,I60&lt;730),TRUNC((0.14354*POWER(I60-220,1.4))),IF(AND(I60&gt;0,I60&lt;225),0,""))</f>
        <v>173</v>
      </c>
      <c r="K60" s="66"/>
      <c r="L60" s="26" t="str">
        <f>IF(K60&gt;0,":"," ")</f>
        <v xml:space="preserve"> </v>
      </c>
      <c r="M60" s="71"/>
      <c r="N60" s="59" t="str">
        <f t="shared" ref="N60:N71" si="17">IF(OR(AND(K60=2,M60&gt;30.18),K60=3,K60=4,AND(K60=5,M60&lt;5.51)),TRUNC(0.08713*(POWER((305.5-(K60*60+M60)),1.85))),IF(AND(K60&gt;=5,M60&gt;5.5),0,""))</f>
        <v/>
      </c>
      <c r="O60" s="27">
        <v>34.9</v>
      </c>
      <c r="P60" s="59">
        <f>IF(AND(O60&gt;25.9,O60&lt;43.6),TRUNC(4.86338*(POWER((44-O60),1.81))),IF(AND(O60&lt;26,O60&gt;43.5),0,""))</f>
        <v>264</v>
      </c>
      <c r="Q60" s="6"/>
    </row>
    <row r="61" spans="1:17">
      <c r="A61" s="19" t="s">
        <v>57</v>
      </c>
      <c r="B61" s="24" t="str">
        <f t="shared" ref="B61:B71" si="18">IF(AND(A61&lt;&gt;"",B60&lt;&gt;""),B60,"")</f>
        <v>ZŠ a MŠ Juventa Milovice</v>
      </c>
      <c r="C61" s="28">
        <v>8.6999999999999993</v>
      </c>
      <c r="D61" s="59">
        <f t="shared" si="2"/>
        <v>318</v>
      </c>
      <c r="E61" s="18"/>
      <c r="F61" s="59" t="str">
        <f t="shared" si="3"/>
        <v/>
      </c>
      <c r="G61" s="17"/>
      <c r="H61" s="59" t="str">
        <f t="shared" si="4"/>
        <v/>
      </c>
      <c r="I61" s="17"/>
      <c r="J61" s="59" t="str">
        <f t="shared" ref="J61:J71" si="19">IF(AND(I61&gt;224,I61&lt;730),TRUNC((0.14354*POWER(I61-220,1.4))),IF(AND(I61&gt;0,I61&lt;225),0,""))</f>
        <v/>
      </c>
      <c r="K61" s="67">
        <v>3</v>
      </c>
      <c r="L61" s="26" t="str">
        <f t="shared" si="6"/>
        <v>:</v>
      </c>
      <c r="M61" s="71">
        <v>27.7</v>
      </c>
      <c r="N61" s="59">
        <f t="shared" si="17"/>
        <v>419</v>
      </c>
      <c r="O61" s="27"/>
      <c r="P61" s="59" t="str">
        <f t="shared" si="7"/>
        <v/>
      </c>
      <c r="Q61" s="6"/>
    </row>
    <row r="62" spans="1:17">
      <c r="A62" s="19" t="s">
        <v>58</v>
      </c>
      <c r="B62" s="24" t="str">
        <f t="shared" si="18"/>
        <v>ZŠ a MŠ Juventa Milovice</v>
      </c>
      <c r="C62" s="28"/>
      <c r="D62" s="59" t="str">
        <f t="shared" si="2"/>
        <v/>
      </c>
      <c r="E62" s="18">
        <v>38.229999999999997</v>
      </c>
      <c r="F62" s="59">
        <f t="shared" si="3"/>
        <v>210</v>
      </c>
      <c r="G62" s="17"/>
      <c r="H62" s="59" t="str">
        <f t="shared" si="4"/>
        <v/>
      </c>
      <c r="I62" s="17"/>
      <c r="J62" s="59" t="str">
        <f t="shared" si="19"/>
        <v/>
      </c>
      <c r="K62" s="68"/>
      <c r="L62" s="26" t="str">
        <f t="shared" si="6"/>
        <v xml:space="preserve"> </v>
      </c>
      <c r="M62" s="71"/>
      <c r="N62" s="59" t="str">
        <f t="shared" si="17"/>
        <v/>
      </c>
      <c r="O62" s="27"/>
      <c r="P62" s="59" t="str">
        <f t="shared" si="7"/>
        <v/>
      </c>
      <c r="Q62" s="6"/>
    </row>
    <row r="63" spans="1:17">
      <c r="A63" s="19" t="s">
        <v>59</v>
      </c>
      <c r="B63" s="24" t="str">
        <f t="shared" si="18"/>
        <v>ZŠ a MŠ Juventa Milovice</v>
      </c>
      <c r="C63" s="28"/>
      <c r="D63" s="59" t="str">
        <f t="shared" si="2"/>
        <v/>
      </c>
      <c r="E63" s="18"/>
      <c r="F63" s="59" t="str">
        <f t="shared" si="3"/>
        <v/>
      </c>
      <c r="G63" s="17"/>
      <c r="H63" s="59" t="str">
        <f t="shared" si="4"/>
        <v/>
      </c>
      <c r="I63" s="17"/>
      <c r="J63" s="59" t="str">
        <f t="shared" si="19"/>
        <v/>
      </c>
      <c r="K63" s="67">
        <v>3</v>
      </c>
      <c r="L63" s="26" t="str">
        <f t="shared" si="6"/>
        <v>:</v>
      </c>
      <c r="M63" s="71">
        <v>41.3</v>
      </c>
      <c r="N63" s="59">
        <f t="shared" si="17"/>
        <v>317</v>
      </c>
      <c r="O63" s="27"/>
      <c r="P63" s="59" t="str">
        <f t="shared" si="7"/>
        <v/>
      </c>
      <c r="Q63" s="15"/>
    </row>
    <row r="64" spans="1:17">
      <c r="A64" s="19" t="s">
        <v>60</v>
      </c>
      <c r="B64" s="24" t="str">
        <f t="shared" si="18"/>
        <v>ZŠ a MŠ Juventa Milovice</v>
      </c>
      <c r="C64" s="28">
        <v>8.4</v>
      </c>
      <c r="D64" s="59">
        <f t="shared" si="2"/>
        <v>388</v>
      </c>
      <c r="E64" s="18"/>
      <c r="F64" s="59" t="str">
        <f t="shared" si="3"/>
        <v/>
      </c>
      <c r="G64" s="17"/>
      <c r="H64" s="59" t="str">
        <f t="shared" si="4"/>
        <v/>
      </c>
      <c r="I64" s="17"/>
      <c r="J64" s="59" t="str">
        <f t="shared" si="19"/>
        <v/>
      </c>
      <c r="K64" s="68"/>
      <c r="L64" s="26" t="str">
        <f t="shared" si="6"/>
        <v xml:space="preserve"> </v>
      </c>
      <c r="M64" s="71"/>
      <c r="N64" s="59" t="str">
        <f t="shared" si="17"/>
        <v/>
      </c>
      <c r="O64" s="27"/>
      <c r="P64" s="59" t="str">
        <f t="shared" si="7"/>
        <v/>
      </c>
      <c r="Q64" s="15"/>
    </row>
    <row r="65" spans="1:17">
      <c r="A65" s="19" t="s">
        <v>61</v>
      </c>
      <c r="B65" s="24" t="str">
        <f t="shared" si="18"/>
        <v>ZŠ a MŠ Juventa Milovice</v>
      </c>
      <c r="C65" s="28"/>
      <c r="D65" s="59" t="str">
        <f t="shared" si="2"/>
        <v/>
      </c>
      <c r="E65" s="18"/>
      <c r="F65" s="59" t="str">
        <f t="shared" si="3"/>
        <v/>
      </c>
      <c r="G65" s="17"/>
      <c r="H65" s="59" t="str">
        <f t="shared" si="4"/>
        <v/>
      </c>
      <c r="I65" s="17"/>
      <c r="J65" s="59" t="str">
        <f t="shared" si="19"/>
        <v/>
      </c>
      <c r="K65" s="67"/>
      <c r="L65" s="26" t="str">
        <f t="shared" si="6"/>
        <v xml:space="preserve"> </v>
      </c>
      <c r="M65" s="71"/>
      <c r="N65" s="59" t="str">
        <f t="shared" si="17"/>
        <v/>
      </c>
      <c r="O65" s="27"/>
      <c r="P65" s="59" t="str">
        <f t="shared" si="7"/>
        <v/>
      </c>
      <c r="Q65" s="15"/>
    </row>
    <row r="66" spans="1:17">
      <c r="A66" s="19" t="s">
        <v>62</v>
      </c>
      <c r="B66" s="24" t="str">
        <f t="shared" si="18"/>
        <v>ZŠ a MŠ Juventa Milovice</v>
      </c>
      <c r="C66" s="28"/>
      <c r="D66" s="59" t="str">
        <f t="shared" si="2"/>
        <v/>
      </c>
      <c r="E66" s="18"/>
      <c r="F66" s="59" t="str">
        <f t="shared" si="3"/>
        <v/>
      </c>
      <c r="G66" s="17">
        <v>120</v>
      </c>
      <c r="H66" s="59">
        <f t="shared" si="4"/>
        <v>188</v>
      </c>
      <c r="I66" s="17"/>
      <c r="J66" s="59" t="str">
        <f t="shared" si="19"/>
        <v/>
      </c>
      <c r="K66" s="67"/>
      <c r="L66" s="26" t="str">
        <f t="shared" si="6"/>
        <v xml:space="preserve"> </v>
      </c>
      <c r="M66" s="71"/>
      <c r="N66" s="59" t="str">
        <f t="shared" si="17"/>
        <v/>
      </c>
      <c r="O66" s="27"/>
      <c r="P66" s="59" t="str">
        <f t="shared" si="7"/>
        <v/>
      </c>
      <c r="Q66" s="15"/>
    </row>
    <row r="67" spans="1:17">
      <c r="A67" s="19" t="s">
        <v>63</v>
      </c>
      <c r="B67" s="24" t="str">
        <f t="shared" si="18"/>
        <v>ZŠ a MŠ Juventa Milovice</v>
      </c>
      <c r="C67" s="28"/>
      <c r="D67" s="59" t="str">
        <f t="shared" si="2"/>
        <v/>
      </c>
      <c r="E67" s="18"/>
      <c r="F67" s="59" t="str">
        <f t="shared" si="3"/>
        <v/>
      </c>
      <c r="G67" s="17"/>
      <c r="H67" s="59" t="str">
        <f t="shared" si="4"/>
        <v/>
      </c>
      <c r="I67" s="17">
        <v>304</v>
      </c>
      <c r="J67" s="59">
        <f t="shared" si="19"/>
        <v>70</v>
      </c>
      <c r="K67" s="67"/>
      <c r="L67" s="26" t="str">
        <f t="shared" si="6"/>
        <v xml:space="preserve"> </v>
      </c>
      <c r="M67" s="71"/>
      <c r="N67" s="59" t="str">
        <f t="shared" si="17"/>
        <v/>
      </c>
      <c r="O67" s="27"/>
      <c r="P67" s="59" t="str">
        <f t="shared" si="7"/>
        <v/>
      </c>
      <c r="Q67" s="15"/>
    </row>
    <row r="68" spans="1:17">
      <c r="A68" s="19" t="s">
        <v>64</v>
      </c>
      <c r="B68" s="24" t="str">
        <f t="shared" si="18"/>
        <v>ZŠ a MŠ Juventa Milovice</v>
      </c>
      <c r="C68" s="28"/>
      <c r="D68" s="59" t="str">
        <f t="shared" si="2"/>
        <v/>
      </c>
      <c r="E68" s="18">
        <v>53.29</v>
      </c>
      <c r="F68" s="59">
        <f t="shared" si="3"/>
        <v>336</v>
      </c>
      <c r="G68" s="17"/>
      <c r="H68" s="59" t="str">
        <f t="shared" si="4"/>
        <v/>
      </c>
      <c r="I68" s="17">
        <v>375</v>
      </c>
      <c r="J68" s="59">
        <f t="shared" si="19"/>
        <v>167</v>
      </c>
      <c r="K68" s="67"/>
      <c r="L68" s="26" t="str">
        <f t="shared" si="6"/>
        <v xml:space="preserve"> </v>
      </c>
      <c r="M68" s="71"/>
      <c r="N68" s="59" t="str">
        <f t="shared" si="17"/>
        <v/>
      </c>
      <c r="O68" s="27"/>
      <c r="P68" s="59" t="str">
        <f t="shared" si="7"/>
        <v/>
      </c>
      <c r="Q68" s="15"/>
    </row>
    <row r="69" spans="1:17">
      <c r="A69" s="19" t="s">
        <v>65</v>
      </c>
      <c r="B69" s="24" t="str">
        <f t="shared" si="18"/>
        <v>ZŠ a MŠ Juventa Milovice</v>
      </c>
      <c r="C69" s="28"/>
      <c r="D69" s="59" t="str">
        <f t="shared" si="2"/>
        <v/>
      </c>
      <c r="E69" s="18">
        <v>42.49</v>
      </c>
      <c r="F69" s="59">
        <f t="shared" si="3"/>
        <v>245</v>
      </c>
      <c r="G69" s="17">
        <v>120</v>
      </c>
      <c r="H69" s="59">
        <f t="shared" si="4"/>
        <v>188</v>
      </c>
      <c r="I69" s="17"/>
      <c r="J69" s="59" t="str">
        <f t="shared" si="19"/>
        <v/>
      </c>
      <c r="K69" s="67"/>
      <c r="L69" s="26" t="str">
        <f t="shared" si="6"/>
        <v xml:space="preserve"> </v>
      </c>
      <c r="M69" s="71"/>
      <c r="N69" s="59" t="str">
        <f t="shared" si="17"/>
        <v/>
      </c>
      <c r="O69" s="27"/>
      <c r="P69" s="59" t="str">
        <f t="shared" si="7"/>
        <v/>
      </c>
      <c r="Q69" s="16"/>
    </row>
    <row r="70" spans="1:17">
      <c r="A70" s="19" t="s">
        <v>329</v>
      </c>
      <c r="B70" s="24" t="str">
        <f t="shared" si="18"/>
        <v>ZŠ a MŠ Juventa Milovice</v>
      </c>
      <c r="C70" s="28"/>
      <c r="D70" s="59" t="str">
        <f t="shared" si="2"/>
        <v/>
      </c>
      <c r="E70" s="18"/>
      <c r="F70" s="59" t="str">
        <f t="shared" si="3"/>
        <v/>
      </c>
      <c r="G70" s="17">
        <v>120</v>
      </c>
      <c r="H70" s="59">
        <f t="shared" si="4"/>
        <v>188</v>
      </c>
      <c r="I70" s="17"/>
      <c r="J70" s="59" t="str">
        <f t="shared" si="19"/>
        <v/>
      </c>
      <c r="K70" s="67"/>
      <c r="L70" s="26" t="str">
        <f t="shared" si="6"/>
        <v xml:space="preserve"> </v>
      </c>
      <c r="M70" s="71"/>
      <c r="N70" s="59" t="str">
        <f t="shared" si="17"/>
        <v/>
      </c>
      <c r="O70" s="27"/>
      <c r="P70" s="59" t="str">
        <f t="shared" si="7"/>
        <v/>
      </c>
      <c r="Q70" s="16"/>
    </row>
    <row r="71" spans="1:17">
      <c r="A71" s="19"/>
      <c r="B71" s="24" t="str">
        <f t="shared" si="18"/>
        <v/>
      </c>
      <c r="C71" s="28"/>
      <c r="D71" s="59" t="str">
        <f>IF(AND(C71&gt;5.9,C71&lt;11.2),TRUNC(58.015*(POWER((11.26-C71),1.81))),IF(C71&gt;11.1,0,""))</f>
        <v/>
      </c>
      <c r="E71" s="18"/>
      <c r="F71" s="59" t="str">
        <f>IF(AND(E71&gt;10.21,E71&lt;99.75),TRUNC((5.33*POWER(E71-9.98,1.1))),IF(AND(E71&gt;0,E71&lt;10.22),0,""))</f>
        <v/>
      </c>
      <c r="G71" s="17"/>
      <c r="H71" s="59" t="str">
        <f>IF(AND(G71&gt;76,G71&lt;250),TRUNC((0.8465*POWER(G71-75,1.42))),IF(AND(G71&gt;0,G71&lt;77),0,""))</f>
        <v/>
      </c>
      <c r="I71" s="17"/>
      <c r="J71" s="59" t="str">
        <f t="shared" si="19"/>
        <v/>
      </c>
      <c r="K71" s="67"/>
      <c r="L71" s="26" t="str">
        <f>IF(K71&gt;0,":"," ")</f>
        <v xml:space="preserve"> </v>
      </c>
      <c r="M71" s="71"/>
      <c r="N71" s="59" t="str">
        <f t="shared" si="17"/>
        <v/>
      </c>
      <c r="O71" s="27"/>
      <c r="P71" s="59" t="str">
        <f>IF(AND(O71&gt;25.9,O71&lt;43.6),TRUNC(4.86338*(POWER((44-O71),1.81))),IF(AND(O71&lt;26,O71&gt;43.5),0,""))</f>
        <v/>
      </c>
      <c r="Q71" s="15"/>
    </row>
    <row r="72" spans="1:17">
      <c r="A72" s="13"/>
      <c r="B72" s="14"/>
      <c r="C72" s="35"/>
      <c r="D72" s="36">
        <f>IF(COUNT(D60:D71)&gt;=2,LARGE(D60:D71,1)+LARGE(D60:D71,2),IF(COUNT(D60:D71)=1,LARGE(D60:D71,1),""))</f>
        <v>706</v>
      </c>
      <c r="E72" s="37"/>
      <c r="F72" s="36">
        <f>IF(COUNT(F60:F71)&gt;=2,LARGE(F60:F71,1)+LARGE(F60:F71,2),IF(COUNT(F60:F71)=1,LARGE(F60:F71,1),""))</f>
        <v>581</v>
      </c>
      <c r="G72" s="36"/>
      <c r="H72" s="36">
        <f>IF(COUNT(H60:H71)&gt;=2,LARGE(H60:H71,1)+LARGE(H60:H71,2),IF(COUNT(H60:H71)=1,LARGE(H60:H71,1),""))</f>
        <v>376</v>
      </c>
      <c r="I72" s="36"/>
      <c r="J72" s="36">
        <f>IF(COUNT(J60:J71)&gt;=2,LARGE(J60:J71,1)+LARGE(J60:J71,2),IF(COUNT(J60:J71)=1,LARGE(J60:J71,1),""))</f>
        <v>340</v>
      </c>
      <c r="K72" s="69"/>
      <c r="L72" s="38"/>
      <c r="M72" s="72"/>
      <c r="N72" s="36">
        <f>IF(COUNT(N60:N71)&gt;=2,LARGE(N60:N71,1)+LARGE(N60:N71,2),IF(COUNT(N60:N71)=1,LARGE(N60:N71,1),""))</f>
        <v>736</v>
      </c>
      <c r="O72" s="39"/>
      <c r="P72" s="36">
        <f>IF((COUNT(P60:P71)&gt;=1),LARGE(P60:P71,1),"")</f>
        <v>264</v>
      </c>
      <c r="Q72" s="25">
        <f>IF(OR(D72&lt;&gt;"",F72&lt;&gt;"",H72&lt;&gt;"",J72&lt;&gt;"",N72&lt;&gt;"",P72&lt;&gt;""),SUM(D72,F72,H72,J72,N72,P72),"")</f>
        <v>3003</v>
      </c>
    </row>
    <row r="73" spans="1:17">
      <c r="A73" s="20"/>
      <c r="B73" s="21"/>
      <c r="C73" s="29"/>
      <c r="D73" s="30"/>
      <c r="E73" s="31"/>
      <c r="F73" s="30"/>
      <c r="G73" s="30"/>
      <c r="H73" s="30"/>
      <c r="I73" s="30"/>
      <c r="J73" s="30"/>
      <c r="K73" s="70"/>
      <c r="L73" s="32"/>
      <c r="M73" s="73"/>
      <c r="N73" s="30"/>
      <c r="O73" s="33"/>
      <c r="P73" s="30"/>
      <c r="Q73" s="22"/>
    </row>
    <row r="74" spans="1:17">
      <c r="A74" s="19" t="s">
        <v>66</v>
      </c>
      <c r="B74" s="23" t="s">
        <v>73</v>
      </c>
      <c r="C74" s="28">
        <v>9.1999999999999993</v>
      </c>
      <c r="D74" s="59">
        <f>IF(AND(C74&gt;5.9,C74&lt;11.2),TRUNC(58.015*(POWER((11.26-C74),1.81))),IF(C74&gt;11.1,0,""))</f>
        <v>214</v>
      </c>
      <c r="E74" s="57">
        <v>46.14</v>
      </c>
      <c r="F74" s="59">
        <f>IF(AND(E74&gt;10.21,E74&lt;99.75),TRUNC((5.33*POWER(E74-9.98,1.1))),IF(AND(E74&gt;0,E74&lt;10.22),0,""))</f>
        <v>275</v>
      </c>
      <c r="G74" s="17"/>
      <c r="H74" s="59" t="str">
        <f>IF(AND(G74&gt;76,G74&lt;250),TRUNC((0.8465*POWER(G74-75,1.42))),IF(AND(G74&gt;0,G74&lt;77),0,""))</f>
        <v/>
      </c>
      <c r="I74" s="58"/>
      <c r="J74" s="59" t="str">
        <f>IF(AND(I74&gt;224,I74&lt;730),TRUNC((0.14354*POWER(I74-220,1.4))),IF(AND(I74&gt;0,I74&lt;225),0,""))</f>
        <v/>
      </c>
      <c r="K74" s="66"/>
      <c r="L74" s="26" t="str">
        <f>IF(K74&gt;0,":"," ")</f>
        <v xml:space="preserve"> </v>
      </c>
      <c r="M74" s="71"/>
      <c r="N74" s="59" t="str">
        <f t="shared" ref="N74:N85" si="20">IF(OR(AND(K74=2,M74&gt;30.18),K74=3,K74=4,AND(K74=5,M74&lt;5.51)),TRUNC(0.08713*(POWER((305.5-(K74*60+M74)),1.85))),IF(AND(K74&gt;=5,M74&gt;5.5),0,""))</f>
        <v/>
      </c>
      <c r="O74" s="27">
        <v>41.5</v>
      </c>
      <c r="P74" s="59">
        <f>IF(AND(O74&gt;25.9,O74&lt;43.6),TRUNC(4.86338*(POWER((44-O74),1.81))),IF(AND(O74&lt;26,O74&gt;43.5),0,""))</f>
        <v>25</v>
      </c>
      <c r="Q74" s="6"/>
    </row>
    <row r="75" spans="1:17">
      <c r="A75" s="19" t="s">
        <v>67</v>
      </c>
      <c r="B75" s="24" t="str">
        <f t="shared" ref="B75:B85" si="21">IF(AND(A75&lt;&gt;"",B74&lt;&gt;""),B74,"")</f>
        <v>ZŠ a MŠ G.A.Lindnera Rožďalovice</v>
      </c>
      <c r="C75" s="28">
        <v>10.199999999999999</v>
      </c>
      <c r="D75" s="59">
        <f t="shared" ref="D75:D85" si="22">IF(AND(C75&gt;5.9,C75&lt;11.2),TRUNC(58.015*(POWER((11.26-C75),1.81))),IF(C75&gt;11.1,0,""))</f>
        <v>64</v>
      </c>
      <c r="E75" s="18"/>
      <c r="F75" s="59" t="str">
        <f t="shared" ref="F75:F85" si="23">IF(AND(E75&gt;10.21,E75&lt;99.75),TRUNC((5.33*POWER(E75-9.98,1.1))),IF(AND(E75&gt;0,E75&lt;10.22),0,""))</f>
        <v/>
      </c>
      <c r="G75" s="17"/>
      <c r="H75" s="59" t="str">
        <f t="shared" ref="H75:H85" si="24">IF(AND(G75&gt;76,G75&lt;250),TRUNC((0.8465*POWER(G75-75,1.42))),IF(AND(G75&gt;0,G75&lt;77),0,""))</f>
        <v/>
      </c>
      <c r="I75" s="17">
        <v>320</v>
      </c>
      <c r="J75" s="59">
        <f t="shared" ref="J75:J85" si="25">IF(AND(I75&gt;224,I75&lt;730),TRUNC((0.14354*POWER(I75-220,1.4))),IF(AND(I75&gt;0,I75&lt;225),0,""))</f>
        <v>90</v>
      </c>
      <c r="K75" s="67"/>
      <c r="L75" s="26" t="str">
        <f t="shared" ref="L75:L85" si="26">IF(K75&gt;0,":"," ")</f>
        <v xml:space="preserve"> </v>
      </c>
      <c r="M75" s="71"/>
      <c r="N75" s="59" t="str">
        <f t="shared" si="20"/>
        <v/>
      </c>
      <c r="O75" s="27"/>
      <c r="P75" s="59" t="str">
        <f t="shared" ref="P75:P85" si="27">IF(AND(O75&gt;25.9,O75&lt;43.6),TRUNC(4.86338*(POWER((44-O75),1.81))),IF(AND(O75&lt;26,O75&gt;43.5),0,""))</f>
        <v/>
      </c>
      <c r="Q75" s="6"/>
    </row>
    <row r="76" spans="1:17">
      <c r="A76" s="19" t="s">
        <v>68</v>
      </c>
      <c r="B76" s="24" t="str">
        <f t="shared" si="21"/>
        <v>ZŠ a MŠ G.A.Lindnera Rožďalovice</v>
      </c>
      <c r="C76" s="28"/>
      <c r="D76" s="59" t="str">
        <f t="shared" si="22"/>
        <v/>
      </c>
      <c r="E76" s="18"/>
      <c r="F76" s="59" t="str">
        <f t="shared" si="23"/>
        <v/>
      </c>
      <c r="G76" s="17"/>
      <c r="H76" s="59" t="str">
        <f t="shared" si="24"/>
        <v/>
      </c>
      <c r="I76" s="17"/>
      <c r="J76" s="59" t="str">
        <f t="shared" si="25"/>
        <v/>
      </c>
      <c r="K76" s="68"/>
      <c r="L76" s="26" t="str">
        <f t="shared" si="26"/>
        <v xml:space="preserve"> </v>
      </c>
      <c r="M76" s="71"/>
      <c r="N76" s="59" t="str">
        <f t="shared" si="20"/>
        <v/>
      </c>
      <c r="O76" s="27"/>
      <c r="P76" s="59" t="str">
        <f t="shared" si="27"/>
        <v/>
      </c>
      <c r="Q76" s="6"/>
    </row>
    <row r="77" spans="1:17">
      <c r="A77" s="19" t="s">
        <v>69</v>
      </c>
      <c r="B77" s="24" t="str">
        <f t="shared" si="21"/>
        <v>ZŠ a MŠ G.A.Lindnera Rožďalovice</v>
      </c>
      <c r="C77" s="28"/>
      <c r="D77" s="59" t="str">
        <f t="shared" si="22"/>
        <v/>
      </c>
      <c r="E77" s="18"/>
      <c r="F77" s="59" t="str">
        <f t="shared" si="23"/>
        <v/>
      </c>
      <c r="G77" s="17"/>
      <c r="H77" s="59" t="str">
        <f t="shared" si="24"/>
        <v/>
      </c>
      <c r="I77" s="17">
        <v>332</v>
      </c>
      <c r="J77" s="59">
        <f t="shared" si="25"/>
        <v>106</v>
      </c>
      <c r="K77" s="67">
        <v>5</v>
      </c>
      <c r="L77" s="26" t="str">
        <f t="shared" si="26"/>
        <v>:</v>
      </c>
      <c r="M77" s="71">
        <v>22.6</v>
      </c>
      <c r="N77" s="59">
        <f t="shared" si="20"/>
        <v>0</v>
      </c>
      <c r="O77" s="27"/>
      <c r="P77" s="59" t="str">
        <f t="shared" si="27"/>
        <v/>
      </c>
      <c r="Q77" s="15"/>
    </row>
    <row r="78" spans="1:17">
      <c r="A78" s="19" t="s">
        <v>70</v>
      </c>
      <c r="B78" s="24" t="str">
        <f t="shared" si="21"/>
        <v>ZŠ a MŠ G.A.Lindnera Rožďalovice</v>
      </c>
      <c r="C78" s="28"/>
      <c r="D78" s="59" t="str">
        <f t="shared" si="22"/>
        <v/>
      </c>
      <c r="E78" s="18"/>
      <c r="F78" s="59" t="str">
        <f t="shared" si="23"/>
        <v/>
      </c>
      <c r="G78" s="17"/>
      <c r="H78" s="59" t="str">
        <f t="shared" si="24"/>
        <v/>
      </c>
      <c r="I78" s="17"/>
      <c r="J78" s="59" t="str">
        <f t="shared" si="25"/>
        <v/>
      </c>
      <c r="K78" s="68">
        <v>4</v>
      </c>
      <c r="L78" s="26" t="str">
        <f t="shared" si="26"/>
        <v>:</v>
      </c>
      <c r="M78" s="71">
        <v>16.2</v>
      </c>
      <c r="N78" s="59">
        <f t="shared" si="20"/>
        <v>118</v>
      </c>
      <c r="O78" s="27"/>
      <c r="P78" s="59" t="str">
        <f t="shared" si="27"/>
        <v/>
      </c>
      <c r="Q78" s="15"/>
    </row>
    <row r="79" spans="1:17">
      <c r="A79" s="19" t="s">
        <v>71</v>
      </c>
      <c r="B79" s="24" t="str">
        <f t="shared" si="21"/>
        <v>ZŠ a MŠ G.A.Lindnera Rožďalovice</v>
      </c>
      <c r="C79" s="28">
        <v>11</v>
      </c>
      <c r="D79" s="59">
        <f t="shared" si="22"/>
        <v>5</v>
      </c>
      <c r="E79" s="18">
        <v>29.25</v>
      </c>
      <c r="F79" s="59">
        <f t="shared" si="23"/>
        <v>138</v>
      </c>
      <c r="G79" s="17"/>
      <c r="H79" s="59" t="str">
        <f t="shared" si="24"/>
        <v/>
      </c>
      <c r="I79" s="17"/>
      <c r="J79" s="59" t="str">
        <f t="shared" si="25"/>
        <v/>
      </c>
      <c r="K79" s="67"/>
      <c r="L79" s="26" t="str">
        <f t="shared" si="26"/>
        <v xml:space="preserve"> </v>
      </c>
      <c r="M79" s="71"/>
      <c r="N79" s="59" t="str">
        <f t="shared" si="20"/>
        <v/>
      </c>
      <c r="O79" s="27"/>
      <c r="P79" s="59" t="str">
        <f t="shared" si="27"/>
        <v/>
      </c>
      <c r="Q79" s="15"/>
    </row>
    <row r="80" spans="1:17">
      <c r="A80" s="19" t="s">
        <v>72</v>
      </c>
      <c r="B80" s="24" t="str">
        <f t="shared" si="21"/>
        <v>ZŠ a MŠ G.A.Lindnera Rožďalovice</v>
      </c>
      <c r="C80" s="28"/>
      <c r="D80" s="59" t="str">
        <f t="shared" si="22"/>
        <v/>
      </c>
      <c r="E80" s="18">
        <v>37.24</v>
      </c>
      <c r="F80" s="59">
        <f t="shared" si="23"/>
        <v>202</v>
      </c>
      <c r="G80" s="17"/>
      <c r="H80" s="59" t="str">
        <f t="shared" si="24"/>
        <v/>
      </c>
      <c r="I80" s="17">
        <v>240</v>
      </c>
      <c r="J80" s="59">
        <f t="shared" si="25"/>
        <v>9</v>
      </c>
      <c r="K80" s="67"/>
      <c r="L80" s="26" t="str">
        <f t="shared" si="26"/>
        <v xml:space="preserve"> </v>
      </c>
      <c r="M80" s="71"/>
      <c r="N80" s="59" t="str">
        <f t="shared" si="20"/>
        <v/>
      </c>
      <c r="O80" s="27"/>
      <c r="P80" s="59" t="str">
        <f t="shared" si="27"/>
        <v/>
      </c>
      <c r="Q80" s="15"/>
    </row>
    <row r="81" spans="1:17">
      <c r="A81" s="19"/>
      <c r="B81" s="24" t="str">
        <f t="shared" si="21"/>
        <v/>
      </c>
      <c r="C81" s="28"/>
      <c r="D81" s="59" t="str">
        <f t="shared" si="22"/>
        <v/>
      </c>
      <c r="E81" s="18"/>
      <c r="F81" s="59" t="str">
        <f t="shared" si="23"/>
        <v/>
      </c>
      <c r="G81" s="17"/>
      <c r="H81" s="59" t="str">
        <f t="shared" si="24"/>
        <v/>
      </c>
      <c r="I81" s="17"/>
      <c r="J81" s="59" t="str">
        <f t="shared" si="25"/>
        <v/>
      </c>
      <c r="K81" s="67"/>
      <c r="L81" s="26" t="str">
        <f t="shared" si="26"/>
        <v xml:space="preserve"> </v>
      </c>
      <c r="M81" s="71"/>
      <c r="N81" s="59" t="str">
        <f t="shared" si="20"/>
        <v/>
      </c>
      <c r="O81" s="27"/>
      <c r="P81" s="59" t="str">
        <f t="shared" si="27"/>
        <v/>
      </c>
      <c r="Q81" s="15"/>
    </row>
    <row r="82" spans="1:17">
      <c r="A82" s="19"/>
      <c r="B82" s="24" t="str">
        <f t="shared" si="21"/>
        <v/>
      </c>
      <c r="C82" s="28"/>
      <c r="D82" s="59" t="str">
        <f t="shared" si="22"/>
        <v/>
      </c>
      <c r="E82" s="18"/>
      <c r="F82" s="59" t="str">
        <f t="shared" si="23"/>
        <v/>
      </c>
      <c r="G82" s="17"/>
      <c r="H82" s="59" t="str">
        <f t="shared" si="24"/>
        <v/>
      </c>
      <c r="I82" s="17"/>
      <c r="J82" s="59" t="str">
        <f t="shared" si="25"/>
        <v/>
      </c>
      <c r="K82" s="67"/>
      <c r="L82" s="26" t="str">
        <f t="shared" si="26"/>
        <v xml:space="preserve"> </v>
      </c>
      <c r="M82" s="71"/>
      <c r="N82" s="59" t="str">
        <f t="shared" si="20"/>
        <v/>
      </c>
      <c r="O82" s="27"/>
      <c r="P82" s="59" t="str">
        <f t="shared" si="27"/>
        <v/>
      </c>
      <c r="Q82" s="15"/>
    </row>
    <row r="83" spans="1:17">
      <c r="A83" s="19"/>
      <c r="B83" s="24" t="str">
        <f t="shared" si="21"/>
        <v/>
      </c>
      <c r="C83" s="28"/>
      <c r="D83" s="59" t="str">
        <f t="shared" si="22"/>
        <v/>
      </c>
      <c r="E83" s="18"/>
      <c r="F83" s="59" t="str">
        <f t="shared" si="23"/>
        <v/>
      </c>
      <c r="G83" s="17"/>
      <c r="H83" s="59" t="str">
        <f t="shared" si="24"/>
        <v/>
      </c>
      <c r="I83" s="17"/>
      <c r="J83" s="59" t="str">
        <f t="shared" si="25"/>
        <v/>
      </c>
      <c r="K83" s="67"/>
      <c r="L83" s="26" t="str">
        <f t="shared" si="26"/>
        <v xml:space="preserve"> </v>
      </c>
      <c r="M83" s="71"/>
      <c r="N83" s="59" t="str">
        <f t="shared" si="20"/>
        <v/>
      </c>
      <c r="O83" s="27"/>
      <c r="P83" s="59" t="str">
        <f t="shared" si="27"/>
        <v/>
      </c>
      <c r="Q83" s="16"/>
    </row>
    <row r="84" spans="1:17">
      <c r="A84" s="19"/>
      <c r="B84" s="24" t="str">
        <f t="shared" si="21"/>
        <v/>
      </c>
      <c r="C84" s="28"/>
      <c r="D84" s="59" t="str">
        <f t="shared" si="22"/>
        <v/>
      </c>
      <c r="E84" s="18"/>
      <c r="F84" s="59" t="str">
        <f t="shared" si="23"/>
        <v/>
      </c>
      <c r="G84" s="17"/>
      <c r="H84" s="59" t="str">
        <f t="shared" si="24"/>
        <v/>
      </c>
      <c r="I84" s="17"/>
      <c r="J84" s="59" t="str">
        <f t="shared" si="25"/>
        <v/>
      </c>
      <c r="K84" s="67"/>
      <c r="L84" s="26" t="str">
        <f t="shared" si="26"/>
        <v xml:space="preserve"> </v>
      </c>
      <c r="M84" s="71"/>
      <c r="N84" s="59" t="str">
        <f t="shared" si="20"/>
        <v/>
      </c>
      <c r="O84" s="27"/>
      <c r="P84" s="59" t="str">
        <f t="shared" si="27"/>
        <v/>
      </c>
      <c r="Q84" s="16"/>
    </row>
    <row r="85" spans="1:17">
      <c r="A85" s="19"/>
      <c r="B85" s="24" t="str">
        <f t="shared" si="21"/>
        <v/>
      </c>
      <c r="C85" s="28"/>
      <c r="D85" s="59" t="str">
        <f t="shared" si="22"/>
        <v/>
      </c>
      <c r="E85" s="18"/>
      <c r="F85" s="59" t="str">
        <f t="shared" si="23"/>
        <v/>
      </c>
      <c r="G85" s="17"/>
      <c r="H85" s="59" t="str">
        <f t="shared" si="24"/>
        <v/>
      </c>
      <c r="I85" s="17"/>
      <c r="J85" s="59" t="str">
        <f t="shared" si="25"/>
        <v/>
      </c>
      <c r="K85" s="67"/>
      <c r="L85" s="26" t="str">
        <f t="shared" si="26"/>
        <v xml:space="preserve"> </v>
      </c>
      <c r="M85" s="71"/>
      <c r="N85" s="59" t="str">
        <f t="shared" si="20"/>
        <v/>
      </c>
      <c r="O85" s="27"/>
      <c r="P85" s="59" t="str">
        <f t="shared" si="27"/>
        <v/>
      </c>
      <c r="Q85" s="15"/>
    </row>
    <row r="86" spans="1:17">
      <c r="A86" s="13"/>
      <c r="B86" s="14"/>
      <c r="C86" s="35"/>
      <c r="D86" s="36">
        <f>IF(COUNT(D74:D85)&gt;=2,LARGE(D74:D85,1)+LARGE(D74:D85,2),IF(COUNT(D74:D85)=1,LARGE(D74:D85,1),""))</f>
        <v>278</v>
      </c>
      <c r="E86" s="37"/>
      <c r="F86" s="36">
        <f>IF(COUNT(F74:F85)&gt;=2,LARGE(F74:F85,1)+LARGE(F74:F85,2),IF(COUNT(F74:F85)=1,LARGE(F74:F85,1),""))</f>
        <v>477</v>
      </c>
      <c r="G86" s="36"/>
      <c r="H86" s="36" t="str">
        <f>IF(COUNT(H74:H85)&gt;=2,LARGE(H74:H85,1)+LARGE(H74:H85,2),IF(COUNT(H74:H85)=1,LARGE(H74:H85,1),""))</f>
        <v/>
      </c>
      <c r="I86" s="36"/>
      <c r="J86" s="36">
        <f>IF(COUNT(J74:J85)&gt;=2,LARGE(J74:J85,1)+LARGE(J74:J85,2),IF(COUNT(J74:J85)=1,LARGE(J74:J85,1),""))</f>
        <v>196</v>
      </c>
      <c r="K86" s="69"/>
      <c r="L86" s="38"/>
      <c r="M86" s="72"/>
      <c r="N86" s="36">
        <f>IF(COUNT(N74:N85)&gt;=2,LARGE(N74:N85,1)+LARGE(N74:N85,2),IF(COUNT(N74:N85)=1,LARGE(N74:N85,1),""))</f>
        <v>118</v>
      </c>
      <c r="O86" s="39"/>
      <c r="P86" s="36">
        <f>IF((COUNT(P74:P85)&gt;=1),LARGE(P74:P85,1),"")</f>
        <v>25</v>
      </c>
      <c r="Q86" s="25">
        <f>IF(OR(D86&lt;&gt;"",F86&lt;&gt;"",H86&lt;&gt;"",J86&lt;&gt;"",N86&lt;&gt;"",P86&lt;&gt;""),SUM(D86,F86,H86,J86,N86,P86),"")</f>
        <v>1094</v>
      </c>
    </row>
    <row r="87" spans="1:17">
      <c r="A87" s="20"/>
      <c r="B87" s="21"/>
      <c r="C87" s="29"/>
      <c r="D87" s="30"/>
      <c r="E87" s="31"/>
      <c r="F87" s="30"/>
      <c r="G87" s="30"/>
      <c r="H87" s="30"/>
      <c r="I87" s="30"/>
      <c r="J87" s="30"/>
      <c r="K87" s="70"/>
      <c r="L87" s="32"/>
      <c r="M87" s="73"/>
      <c r="N87" s="30"/>
      <c r="O87" s="33"/>
      <c r="P87" s="30"/>
      <c r="Q87" s="22"/>
    </row>
    <row r="88" spans="1:17">
      <c r="A88" s="19" t="s">
        <v>75</v>
      </c>
      <c r="B88" s="23" t="s">
        <v>74</v>
      </c>
      <c r="C88" s="28">
        <v>8.1</v>
      </c>
      <c r="D88" s="59">
        <f>IF(AND(C88&gt;5.9,C88&lt;11.2),TRUNC(58.015*(POWER((11.26-C88),1.81))),IF(C88&gt;11.1,0,""))</f>
        <v>465</v>
      </c>
      <c r="E88" s="57"/>
      <c r="F88" s="59" t="str">
        <f>IF(AND(E88&gt;10.21,E88&lt;99.75),TRUNC((5.33*POWER(E88-9.98,1.1))),IF(AND(E88&gt;0,E88&lt;10.22),0,""))</f>
        <v/>
      </c>
      <c r="G88" s="17"/>
      <c r="H88" s="59" t="str">
        <f>IF(AND(G88&gt;76,G88&lt;250),TRUNC((0.8465*POWER(G88-75,1.42))),IF(AND(G88&gt;0,G88&lt;77),0,""))</f>
        <v/>
      </c>
      <c r="I88" s="58"/>
      <c r="J88" s="59" t="str">
        <f>IF(AND(I88&gt;224,I88&lt;730),TRUNC((0.14354*POWER(I88-220,1.4))),IF(AND(I88&gt;0,I88&lt;225),0,""))</f>
        <v/>
      </c>
      <c r="K88" s="66"/>
      <c r="L88" s="26" t="str">
        <f>IF(K88&gt;0,":"," ")</f>
        <v xml:space="preserve"> </v>
      </c>
      <c r="M88" s="71"/>
      <c r="N88" s="59" t="str">
        <f t="shared" ref="N88:N99" si="28">IF(OR(AND(K88=2,M88&gt;30.18),K88=3,K88=4,AND(K88=5,M88&lt;5.51)),TRUNC(0.08713*(POWER((305.5-(K88*60+M88)),1.85))),IF(AND(K88&gt;=5,M88&gt;5.5),0,""))</f>
        <v/>
      </c>
      <c r="O88" s="27">
        <v>33</v>
      </c>
      <c r="P88" s="59">
        <f>IF(AND(O88&gt;25.9,O88&lt;43.6),TRUNC(4.86338*(POWER((44-O88),1.81))),IF(AND(O88&lt;26,O88&gt;43.5),0,""))</f>
        <v>373</v>
      </c>
      <c r="Q88" s="6"/>
    </row>
    <row r="89" spans="1:17">
      <c r="A89" s="19" t="s">
        <v>76</v>
      </c>
      <c r="B89" s="24" t="str">
        <f t="shared" ref="B89:B99" si="29">IF(AND(A89&lt;&gt;"",B88&lt;&gt;""),B88,"")</f>
        <v>ZŠ T.G.M. Poděbrady</v>
      </c>
      <c r="C89" s="28">
        <v>8.8000000000000007</v>
      </c>
      <c r="D89" s="59">
        <f t="shared" ref="D89:D99" si="30">IF(AND(C89&gt;5.9,C89&lt;11.2),TRUNC(58.015*(POWER((11.26-C89),1.81))),IF(C89&gt;11.1,0,""))</f>
        <v>295</v>
      </c>
      <c r="E89" s="18"/>
      <c r="F89" s="59" t="str">
        <f t="shared" ref="F89:F99" si="31">IF(AND(E89&gt;10.21,E89&lt;99.75),TRUNC((5.33*POWER(E89-9.98,1.1))),IF(AND(E89&gt;0,E89&lt;10.22),0,""))</f>
        <v/>
      </c>
      <c r="G89" s="17"/>
      <c r="H89" s="59" t="str">
        <f t="shared" ref="H89:H99" si="32">IF(AND(G89&gt;76,G89&lt;250),TRUNC((0.8465*POWER(G89-75,1.42))),IF(AND(G89&gt;0,G89&lt;77),0,""))</f>
        <v/>
      </c>
      <c r="I89" s="17"/>
      <c r="J89" s="59" t="str">
        <f t="shared" ref="J89:J99" si="33">IF(AND(I89&gt;224,I89&lt;730),TRUNC((0.14354*POWER(I89-220,1.4))),IF(AND(I89&gt;0,I89&lt;225),0,""))</f>
        <v/>
      </c>
      <c r="K89" s="67"/>
      <c r="L89" s="26" t="str">
        <f t="shared" ref="L89:L99" si="34">IF(K89&gt;0,":"," ")</f>
        <v xml:space="preserve"> </v>
      </c>
      <c r="M89" s="71"/>
      <c r="N89" s="59" t="str">
        <f t="shared" si="28"/>
        <v/>
      </c>
      <c r="O89" s="27"/>
      <c r="P89" s="59" t="str">
        <f t="shared" ref="P89:P99" si="35">IF(AND(O89&gt;25.9,O89&lt;43.6),TRUNC(4.86338*(POWER((44-O89),1.81))),IF(AND(O89&lt;26,O89&gt;43.5),0,""))</f>
        <v/>
      </c>
      <c r="Q89" s="6"/>
    </row>
    <row r="90" spans="1:17">
      <c r="A90" s="19" t="s">
        <v>77</v>
      </c>
      <c r="B90" s="24" t="str">
        <f t="shared" si="29"/>
        <v>ZŠ T.G.M. Poděbrady</v>
      </c>
      <c r="C90" s="28">
        <v>8.3000000000000007</v>
      </c>
      <c r="D90" s="59">
        <f t="shared" si="30"/>
        <v>413</v>
      </c>
      <c r="E90" s="18"/>
      <c r="F90" s="59" t="str">
        <f t="shared" si="31"/>
        <v/>
      </c>
      <c r="G90" s="17"/>
      <c r="H90" s="59" t="str">
        <f t="shared" si="32"/>
        <v/>
      </c>
      <c r="I90" s="17"/>
      <c r="J90" s="59" t="str">
        <f t="shared" si="33"/>
        <v/>
      </c>
      <c r="K90" s="68">
        <v>3</v>
      </c>
      <c r="L90" s="26" t="str">
        <f t="shared" si="34"/>
        <v>:</v>
      </c>
      <c r="M90" s="71">
        <v>21.9</v>
      </c>
      <c r="N90" s="59">
        <f t="shared" si="28"/>
        <v>466</v>
      </c>
      <c r="O90" s="27"/>
      <c r="P90" s="59" t="str">
        <f t="shared" si="35"/>
        <v/>
      </c>
      <c r="Q90" s="6"/>
    </row>
    <row r="91" spans="1:17">
      <c r="A91" s="19" t="s">
        <v>78</v>
      </c>
      <c r="B91" s="24" t="str">
        <f t="shared" si="29"/>
        <v>ZŠ T.G.M. Poděbrady</v>
      </c>
      <c r="C91" s="28"/>
      <c r="D91" s="59" t="str">
        <f t="shared" si="30"/>
        <v/>
      </c>
      <c r="E91" s="18"/>
      <c r="F91" s="59" t="str">
        <f t="shared" si="31"/>
        <v/>
      </c>
      <c r="G91" s="17"/>
      <c r="H91" s="59" t="str">
        <f t="shared" si="32"/>
        <v/>
      </c>
      <c r="I91" s="17"/>
      <c r="J91" s="59" t="str">
        <f t="shared" si="33"/>
        <v/>
      </c>
      <c r="K91" s="67">
        <v>3</v>
      </c>
      <c r="L91" s="26" t="str">
        <f t="shared" si="34"/>
        <v>:</v>
      </c>
      <c r="M91" s="71">
        <v>29</v>
      </c>
      <c r="N91" s="59">
        <f t="shared" si="28"/>
        <v>408</v>
      </c>
      <c r="O91" s="27"/>
      <c r="P91" s="59" t="str">
        <f t="shared" si="35"/>
        <v/>
      </c>
      <c r="Q91" s="15"/>
    </row>
    <row r="92" spans="1:17">
      <c r="A92" s="19" t="s">
        <v>79</v>
      </c>
      <c r="B92" s="24" t="str">
        <f t="shared" si="29"/>
        <v>ZŠ T.G.M. Poděbrady</v>
      </c>
      <c r="C92" s="28"/>
      <c r="D92" s="59" t="str">
        <f t="shared" si="30"/>
        <v/>
      </c>
      <c r="E92" s="18"/>
      <c r="F92" s="59" t="str">
        <f t="shared" si="31"/>
        <v/>
      </c>
      <c r="G92" s="17"/>
      <c r="H92" s="59" t="str">
        <f t="shared" si="32"/>
        <v/>
      </c>
      <c r="I92" s="17">
        <v>391</v>
      </c>
      <c r="J92" s="59">
        <f t="shared" si="33"/>
        <v>191</v>
      </c>
      <c r="K92" s="68">
        <v>3</v>
      </c>
      <c r="L92" s="26" t="str">
        <f t="shared" si="34"/>
        <v>:</v>
      </c>
      <c r="M92" s="71">
        <v>37</v>
      </c>
      <c r="N92" s="59">
        <f t="shared" si="28"/>
        <v>348</v>
      </c>
      <c r="O92" s="27"/>
      <c r="P92" s="59" t="str">
        <f t="shared" si="35"/>
        <v/>
      </c>
      <c r="Q92" s="15"/>
    </row>
    <row r="93" spans="1:17">
      <c r="A93" s="19" t="s">
        <v>80</v>
      </c>
      <c r="B93" s="24" t="str">
        <f t="shared" si="29"/>
        <v>ZŠ T.G.M. Poděbrady</v>
      </c>
      <c r="C93" s="28"/>
      <c r="D93" s="59" t="str">
        <f t="shared" si="30"/>
        <v/>
      </c>
      <c r="E93" s="18"/>
      <c r="F93" s="59" t="str">
        <f t="shared" si="31"/>
        <v/>
      </c>
      <c r="G93" s="17">
        <v>120</v>
      </c>
      <c r="H93" s="59">
        <f t="shared" si="32"/>
        <v>188</v>
      </c>
      <c r="I93" s="17"/>
      <c r="J93" s="59" t="str">
        <f t="shared" si="33"/>
        <v/>
      </c>
      <c r="K93" s="67"/>
      <c r="L93" s="26" t="str">
        <f t="shared" si="34"/>
        <v xml:space="preserve"> </v>
      </c>
      <c r="M93" s="71"/>
      <c r="N93" s="59" t="str">
        <f t="shared" si="28"/>
        <v/>
      </c>
      <c r="O93" s="27"/>
      <c r="P93" s="59" t="str">
        <f t="shared" si="35"/>
        <v/>
      </c>
      <c r="Q93" s="15"/>
    </row>
    <row r="94" spans="1:17">
      <c r="A94" s="19" t="s">
        <v>81</v>
      </c>
      <c r="B94" s="24" t="str">
        <f t="shared" si="29"/>
        <v>ZŠ T.G.M. Poděbrady</v>
      </c>
      <c r="C94" s="28"/>
      <c r="D94" s="59" t="str">
        <f t="shared" si="30"/>
        <v/>
      </c>
      <c r="E94" s="18"/>
      <c r="F94" s="59" t="str">
        <f t="shared" si="31"/>
        <v/>
      </c>
      <c r="G94" s="17">
        <v>110</v>
      </c>
      <c r="H94" s="59">
        <f t="shared" si="32"/>
        <v>131</v>
      </c>
      <c r="I94" s="17"/>
      <c r="J94" s="59" t="str">
        <f t="shared" si="33"/>
        <v/>
      </c>
      <c r="K94" s="67"/>
      <c r="L94" s="26" t="str">
        <f t="shared" si="34"/>
        <v xml:space="preserve"> </v>
      </c>
      <c r="M94" s="71"/>
      <c r="N94" s="59" t="str">
        <f t="shared" si="28"/>
        <v/>
      </c>
      <c r="O94" s="27"/>
      <c r="P94" s="59" t="str">
        <f t="shared" si="35"/>
        <v/>
      </c>
      <c r="Q94" s="15"/>
    </row>
    <row r="95" spans="1:17">
      <c r="A95" s="19" t="s">
        <v>82</v>
      </c>
      <c r="B95" s="24" t="str">
        <f t="shared" si="29"/>
        <v>ZŠ T.G.M. Poděbrady</v>
      </c>
      <c r="C95" s="28"/>
      <c r="D95" s="59" t="str">
        <f t="shared" si="30"/>
        <v/>
      </c>
      <c r="E95" s="18">
        <v>46.36</v>
      </c>
      <c r="F95" s="59">
        <f t="shared" si="31"/>
        <v>277</v>
      </c>
      <c r="G95" s="17"/>
      <c r="H95" s="59" t="str">
        <f t="shared" si="32"/>
        <v/>
      </c>
      <c r="I95" s="17"/>
      <c r="J95" s="59" t="str">
        <f t="shared" si="33"/>
        <v/>
      </c>
      <c r="K95" s="67"/>
      <c r="L95" s="26" t="str">
        <f t="shared" si="34"/>
        <v xml:space="preserve"> </v>
      </c>
      <c r="M95" s="71"/>
      <c r="N95" s="59" t="str">
        <f t="shared" si="28"/>
        <v/>
      </c>
      <c r="O95" s="27"/>
      <c r="P95" s="59" t="str">
        <f t="shared" si="35"/>
        <v/>
      </c>
      <c r="Q95" s="15"/>
    </row>
    <row r="96" spans="1:17">
      <c r="A96" s="19" t="s">
        <v>83</v>
      </c>
      <c r="B96" s="24" t="str">
        <f t="shared" si="29"/>
        <v>ZŠ T.G.M. Poděbrady</v>
      </c>
      <c r="C96" s="28"/>
      <c r="D96" s="59" t="str">
        <f t="shared" si="30"/>
        <v/>
      </c>
      <c r="E96" s="18"/>
      <c r="F96" s="59" t="str">
        <f t="shared" si="31"/>
        <v/>
      </c>
      <c r="G96" s="17"/>
      <c r="H96" s="59" t="str">
        <f t="shared" si="32"/>
        <v/>
      </c>
      <c r="I96" s="17">
        <v>411</v>
      </c>
      <c r="J96" s="59">
        <f t="shared" si="33"/>
        <v>224</v>
      </c>
      <c r="K96" s="67"/>
      <c r="L96" s="26" t="str">
        <f t="shared" si="34"/>
        <v xml:space="preserve"> </v>
      </c>
      <c r="M96" s="71"/>
      <c r="N96" s="59" t="str">
        <f t="shared" si="28"/>
        <v/>
      </c>
      <c r="O96" s="27"/>
      <c r="P96" s="59" t="str">
        <f t="shared" si="35"/>
        <v/>
      </c>
      <c r="Q96" s="15"/>
    </row>
    <row r="97" spans="1:17">
      <c r="A97" s="19" t="s">
        <v>84</v>
      </c>
      <c r="B97" s="24" t="str">
        <f t="shared" si="29"/>
        <v>ZŠ T.G.M. Poděbrady</v>
      </c>
      <c r="C97" s="28"/>
      <c r="D97" s="59" t="str">
        <f t="shared" si="30"/>
        <v/>
      </c>
      <c r="E97" s="18"/>
      <c r="F97" s="59" t="str">
        <f t="shared" si="31"/>
        <v/>
      </c>
      <c r="G97" s="17"/>
      <c r="H97" s="59" t="str">
        <f t="shared" si="32"/>
        <v/>
      </c>
      <c r="I97" s="17">
        <v>395</v>
      </c>
      <c r="J97" s="59">
        <f t="shared" si="33"/>
        <v>198</v>
      </c>
      <c r="K97" s="67"/>
      <c r="L97" s="26" t="str">
        <f t="shared" si="34"/>
        <v xml:space="preserve"> </v>
      </c>
      <c r="M97" s="71"/>
      <c r="N97" s="59" t="str">
        <f t="shared" si="28"/>
        <v/>
      </c>
      <c r="O97" s="27"/>
      <c r="P97" s="59" t="str">
        <f t="shared" si="35"/>
        <v/>
      </c>
      <c r="Q97" s="16"/>
    </row>
    <row r="98" spans="1:17">
      <c r="A98" s="19" t="s">
        <v>85</v>
      </c>
      <c r="B98" s="24" t="str">
        <f t="shared" si="29"/>
        <v>ZŠ T.G.M. Poděbrady</v>
      </c>
      <c r="C98" s="28"/>
      <c r="D98" s="59" t="str">
        <f t="shared" si="30"/>
        <v/>
      </c>
      <c r="E98" s="18">
        <v>44.67</v>
      </c>
      <c r="F98" s="59">
        <f t="shared" si="31"/>
        <v>263</v>
      </c>
      <c r="G98" s="17"/>
      <c r="H98" s="59" t="str">
        <f t="shared" si="32"/>
        <v/>
      </c>
      <c r="I98" s="17"/>
      <c r="J98" s="59" t="str">
        <f t="shared" si="33"/>
        <v/>
      </c>
      <c r="K98" s="67"/>
      <c r="L98" s="26" t="str">
        <f t="shared" si="34"/>
        <v xml:space="preserve"> </v>
      </c>
      <c r="M98" s="71"/>
      <c r="N98" s="59" t="str">
        <f t="shared" si="28"/>
        <v/>
      </c>
      <c r="O98" s="27"/>
      <c r="P98" s="59" t="str">
        <f t="shared" si="35"/>
        <v/>
      </c>
      <c r="Q98" s="16"/>
    </row>
    <row r="99" spans="1:17">
      <c r="A99" s="19" t="s">
        <v>334</v>
      </c>
      <c r="B99" s="24" t="str">
        <f t="shared" si="29"/>
        <v>ZŠ T.G.M. Poděbrady</v>
      </c>
      <c r="C99" s="28"/>
      <c r="D99" s="59" t="str">
        <f t="shared" si="30"/>
        <v/>
      </c>
      <c r="E99" s="18">
        <v>44.43</v>
      </c>
      <c r="F99" s="59">
        <f t="shared" si="31"/>
        <v>261</v>
      </c>
      <c r="G99" s="17"/>
      <c r="H99" s="59" t="str">
        <f t="shared" si="32"/>
        <v/>
      </c>
      <c r="I99" s="17"/>
      <c r="J99" s="59" t="str">
        <f t="shared" si="33"/>
        <v/>
      </c>
      <c r="K99" s="67"/>
      <c r="L99" s="26" t="str">
        <f t="shared" si="34"/>
        <v xml:space="preserve"> </v>
      </c>
      <c r="M99" s="71"/>
      <c r="N99" s="59" t="str">
        <f t="shared" si="28"/>
        <v/>
      </c>
      <c r="O99" s="27"/>
      <c r="P99" s="59" t="str">
        <f t="shared" si="35"/>
        <v/>
      </c>
      <c r="Q99" s="15"/>
    </row>
    <row r="100" spans="1:17">
      <c r="A100" s="13"/>
      <c r="B100" s="14"/>
      <c r="C100" s="35"/>
      <c r="D100" s="36">
        <f>IF(COUNT(D88:D99)&gt;=2,LARGE(D88:D99,1)+LARGE(D88:D99,2),IF(COUNT(D88:D99)=1,LARGE(D88:D99,1),""))</f>
        <v>878</v>
      </c>
      <c r="E100" s="37"/>
      <c r="F100" s="36">
        <f>IF(COUNT(F88:F99)&gt;=2,LARGE(F88:F99,1)+LARGE(F88:F99,2),IF(COUNT(F88:F99)=1,LARGE(F88:F99,1),""))</f>
        <v>540</v>
      </c>
      <c r="G100" s="36"/>
      <c r="H100" s="36">
        <f>IF(COUNT(H88:H99)&gt;=2,LARGE(H88:H99,1)+LARGE(H88:H99,2),IF(COUNT(H88:H99)=1,LARGE(H88:H99,1),""))</f>
        <v>319</v>
      </c>
      <c r="I100" s="36"/>
      <c r="J100" s="36">
        <f>IF(COUNT(J88:J99)&gt;=2,LARGE(J88:J99,1)+LARGE(J88:J99,2),IF(COUNT(J88:J99)=1,LARGE(J88:J99,1),""))</f>
        <v>422</v>
      </c>
      <c r="K100" s="69"/>
      <c r="L100" s="38"/>
      <c r="M100" s="72"/>
      <c r="N100" s="36">
        <f>IF(COUNT(N88:N99)&gt;=2,LARGE(N88:N99,1)+LARGE(N88:N99,2),IF(COUNT(N88:N99)=1,LARGE(N88:N99,1),""))</f>
        <v>874</v>
      </c>
      <c r="O100" s="39"/>
      <c r="P100" s="36">
        <f>IF((COUNT(P88:P99)&gt;=1),LARGE(P88:P99,1),"")</f>
        <v>373</v>
      </c>
      <c r="Q100" s="25">
        <f>IF(OR(D100&lt;&gt;"",F100&lt;&gt;"",H100&lt;&gt;"",J100&lt;&gt;"",N100&lt;&gt;"",P100&lt;&gt;""),SUM(D100,F100,H100,J100,N100,P100),"")</f>
        <v>3406</v>
      </c>
    </row>
    <row r="101" spans="1:17">
      <c r="A101" s="20"/>
      <c r="B101" s="21"/>
      <c r="C101" s="29"/>
      <c r="D101" s="30"/>
      <c r="E101" s="31"/>
      <c r="F101" s="30"/>
      <c r="G101" s="30"/>
      <c r="H101" s="30"/>
      <c r="I101" s="30"/>
      <c r="J101" s="30"/>
      <c r="K101" s="70"/>
      <c r="L101" s="32"/>
      <c r="M101" s="73"/>
      <c r="N101" s="30"/>
      <c r="O101" s="33"/>
      <c r="P101" s="30"/>
      <c r="Q101" s="22"/>
    </row>
    <row r="102" spans="1:17">
      <c r="A102" s="19" t="s">
        <v>86</v>
      </c>
      <c r="B102" s="23" t="s">
        <v>205</v>
      </c>
      <c r="C102" s="28">
        <v>8.6999999999999993</v>
      </c>
      <c r="D102" s="59">
        <f>IF(AND(C102&gt;5.9,C102&lt;11.2),TRUNC(58.015*(POWER((11.26-C102),1.81))),IF(C102&gt;11.1,0,""))</f>
        <v>318</v>
      </c>
      <c r="E102" s="57"/>
      <c r="F102" s="59" t="str">
        <f>IF(AND(E102&gt;10.21,E102&lt;99.75),TRUNC((5.33*POWER(E102-9.98,1.1))),IF(AND(E102&gt;0,E102&lt;10.22),0,""))</f>
        <v/>
      </c>
      <c r="G102" s="17"/>
      <c r="H102" s="59" t="str">
        <f>IF(AND(G102&gt;76,G102&lt;250),TRUNC((0.8465*POWER(G102-75,1.42))),IF(AND(G102&gt;0,G102&lt;77),0,""))</f>
        <v/>
      </c>
      <c r="I102" s="58"/>
      <c r="J102" s="59" t="str">
        <f>IF(AND(I102&gt;224,I102&lt;730),TRUNC((0.14354*POWER(I102-220,1.4))),IF(AND(I102&gt;0,I102&lt;225),0,""))</f>
        <v/>
      </c>
      <c r="K102" s="66">
        <v>3</v>
      </c>
      <c r="L102" s="26" t="str">
        <f>IF(K102&gt;0,":"," ")</f>
        <v>:</v>
      </c>
      <c r="M102" s="71">
        <v>29</v>
      </c>
      <c r="N102" s="59">
        <f t="shared" ref="N102:N113" si="36">IF(OR(AND(K102=2,M102&gt;30.18),K102=3,K102=4,AND(K102=5,M102&lt;5.51)),TRUNC(0.08713*(POWER((305.5-(K102*60+M102)),1.85))),IF(AND(K102&gt;=5,M102&gt;5.5),0,""))</f>
        <v>408</v>
      </c>
      <c r="O102" s="27">
        <v>34.9</v>
      </c>
      <c r="P102" s="59">
        <f>IF(AND(O102&gt;25.9,O102&lt;43.6),TRUNC(4.86338*(POWER((44-O102),1.81))),IF(AND(O102&lt;26,O102&gt;43.5),0,""))</f>
        <v>264</v>
      </c>
      <c r="Q102" s="6"/>
    </row>
    <row r="103" spans="1:17">
      <c r="A103" s="19" t="s">
        <v>87</v>
      </c>
      <c r="B103" s="24" t="str">
        <f t="shared" ref="B103:B113" si="37">IF(AND(A103&lt;&gt;"",B102&lt;&gt;""),B102,"")</f>
        <v>ZŠ Václava Havla v Poděbradech</v>
      </c>
      <c r="C103" s="28">
        <v>8.1999999999999993</v>
      </c>
      <c r="D103" s="59">
        <f t="shared" ref="D103:D113" si="38">IF(AND(C103&gt;5.9,C103&lt;11.2),TRUNC(58.015*(POWER((11.26-C103),1.81))),IF(C103&gt;11.1,0,""))</f>
        <v>439</v>
      </c>
      <c r="E103" s="18"/>
      <c r="F103" s="59" t="str">
        <f t="shared" ref="F103:F113" si="39">IF(AND(E103&gt;10.21,E103&lt;99.75),TRUNC((5.33*POWER(E103-9.98,1.1))),IF(AND(E103&gt;0,E103&lt;10.22),0,""))</f>
        <v/>
      </c>
      <c r="G103" s="17">
        <v>135</v>
      </c>
      <c r="H103" s="59">
        <f t="shared" ref="H103:H113" si="40">IF(AND(G103&gt;76,G103&lt;250),TRUNC((0.8465*POWER(G103-75,1.42))),IF(AND(G103&gt;0,G103&lt;77),0,""))</f>
        <v>283</v>
      </c>
      <c r="I103" s="17"/>
      <c r="J103" s="59" t="str">
        <f t="shared" ref="J103:J113" si="41">IF(AND(I103&gt;224,I103&lt;730),TRUNC((0.14354*POWER(I103-220,1.4))),IF(AND(I103&gt;0,I103&lt;225),0,""))</f>
        <v/>
      </c>
      <c r="K103" s="67"/>
      <c r="L103" s="26" t="str">
        <f t="shared" ref="L103:L113" si="42">IF(K103&gt;0,":"," ")</f>
        <v xml:space="preserve"> </v>
      </c>
      <c r="M103" s="71"/>
      <c r="N103" s="59" t="str">
        <f t="shared" si="36"/>
        <v/>
      </c>
      <c r="O103" s="27"/>
      <c r="P103" s="59" t="str">
        <f t="shared" ref="P103:P113" si="43">IF(AND(O103&gt;25.9,O103&lt;43.6),TRUNC(4.86338*(POWER((44-O103),1.81))),IF(AND(O103&lt;26,O103&gt;43.5),0,""))</f>
        <v/>
      </c>
      <c r="Q103" s="6"/>
    </row>
    <row r="104" spans="1:17">
      <c r="A104" s="19" t="s">
        <v>88</v>
      </c>
      <c r="B104" s="24" t="str">
        <f t="shared" si="37"/>
        <v>ZŠ Václava Havla v Poděbradech</v>
      </c>
      <c r="C104" s="28"/>
      <c r="D104" s="59" t="str">
        <f t="shared" si="38"/>
        <v/>
      </c>
      <c r="E104" s="18"/>
      <c r="F104" s="59" t="str">
        <f t="shared" si="39"/>
        <v/>
      </c>
      <c r="G104" s="17"/>
      <c r="H104" s="59" t="str">
        <f t="shared" si="40"/>
        <v/>
      </c>
      <c r="I104" s="17"/>
      <c r="J104" s="59" t="str">
        <f t="shared" si="41"/>
        <v/>
      </c>
      <c r="K104" s="68"/>
      <c r="L104" s="26" t="str">
        <f t="shared" si="42"/>
        <v xml:space="preserve"> </v>
      </c>
      <c r="M104" s="71"/>
      <c r="N104" s="59" t="str">
        <f t="shared" si="36"/>
        <v/>
      </c>
      <c r="O104" s="27"/>
      <c r="P104" s="59" t="str">
        <f t="shared" si="43"/>
        <v/>
      </c>
      <c r="Q104" s="6"/>
    </row>
    <row r="105" spans="1:17">
      <c r="A105" s="19" t="s">
        <v>89</v>
      </c>
      <c r="B105" s="24" t="str">
        <f t="shared" si="37"/>
        <v>ZŠ Václava Havla v Poděbradech</v>
      </c>
      <c r="C105" s="28"/>
      <c r="D105" s="59" t="str">
        <f t="shared" si="38"/>
        <v/>
      </c>
      <c r="E105" s="18"/>
      <c r="F105" s="59" t="str">
        <f t="shared" si="39"/>
        <v/>
      </c>
      <c r="G105" s="17"/>
      <c r="H105" s="59" t="str">
        <f t="shared" si="40"/>
        <v/>
      </c>
      <c r="I105" s="17"/>
      <c r="J105" s="59" t="str">
        <f t="shared" si="41"/>
        <v/>
      </c>
      <c r="K105" s="67">
        <v>3</v>
      </c>
      <c r="L105" s="26" t="str">
        <f t="shared" si="42"/>
        <v>:</v>
      </c>
      <c r="M105" s="71">
        <v>49.2</v>
      </c>
      <c r="N105" s="59">
        <f t="shared" si="36"/>
        <v>264</v>
      </c>
      <c r="O105" s="27"/>
      <c r="P105" s="59" t="str">
        <f t="shared" si="43"/>
        <v/>
      </c>
      <c r="Q105" s="15"/>
    </row>
    <row r="106" spans="1:17">
      <c r="A106" s="19" t="s">
        <v>90</v>
      </c>
      <c r="B106" s="24" t="str">
        <f t="shared" si="37"/>
        <v>ZŠ Václava Havla v Poděbradech</v>
      </c>
      <c r="C106" s="28"/>
      <c r="D106" s="59" t="str">
        <f t="shared" si="38"/>
        <v/>
      </c>
      <c r="E106" s="18"/>
      <c r="F106" s="59" t="str">
        <f t="shared" si="39"/>
        <v/>
      </c>
      <c r="G106" s="17"/>
      <c r="H106" s="59" t="str">
        <f t="shared" si="40"/>
        <v/>
      </c>
      <c r="I106" s="17"/>
      <c r="J106" s="59" t="str">
        <f t="shared" si="41"/>
        <v/>
      </c>
      <c r="K106" s="68">
        <v>3</v>
      </c>
      <c r="L106" s="26" t="str">
        <f t="shared" si="42"/>
        <v>:</v>
      </c>
      <c r="M106" s="71">
        <v>22.3</v>
      </c>
      <c r="N106" s="59">
        <f t="shared" si="36"/>
        <v>462</v>
      </c>
      <c r="O106" s="27"/>
      <c r="P106" s="59" t="str">
        <f t="shared" si="43"/>
        <v/>
      </c>
      <c r="Q106" s="15"/>
    </row>
    <row r="107" spans="1:17">
      <c r="A107" s="19" t="s">
        <v>91</v>
      </c>
      <c r="B107" s="24" t="str">
        <f t="shared" si="37"/>
        <v>ZŠ Václava Havla v Poděbradech</v>
      </c>
      <c r="C107" s="28"/>
      <c r="D107" s="59" t="str">
        <f t="shared" si="38"/>
        <v/>
      </c>
      <c r="E107" s="18"/>
      <c r="F107" s="59" t="str">
        <f t="shared" si="39"/>
        <v/>
      </c>
      <c r="G107" s="17">
        <v>140</v>
      </c>
      <c r="H107" s="59">
        <f t="shared" si="40"/>
        <v>317</v>
      </c>
      <c r="I107" s="17"/>
      <c r="J107" s="59" t="str">
        <f t="shared" si="41"/>
        <v/>
      </c>
      <c r="K107" s="67"/>
      <c r="L107" s="26" t="str">
        <f t="shared" si="42"/>
        <v xml:space="preserve"> </v>
      </c>
      <c r="M107" s="71"/>
      <c r="N107" s="59" t="str">
        <f t="shared" si="36"/>
        <v/>
      </c>
      <c r="O107" s="27"/>
      <c r="P107" s="59" t="str">
        <f t="shared" si="43"/>
        <v/>
      </c>
      <c r="Q107" s="15"/>
    </row>
    <row r="108" spans="1:17">
      <c r="A108" s="19" t="s">
        <v>92</v>
      </c>
      <c r="B108" s="24" t="str">
        <f t="shared" si="37"/>
        <v>ZŠ Václava Havla v Poděbradech</v>
      </c>
      <c r="C108" s="28"/>
      <c r="D108" s="59" t="str">
        <f t="shared" si="38"/>
        <v/>
      </c>
      <c r="E108" s="18"/>
      <c r="F108" s="59" t="str">
        <f t="shared" si="39"/>
        <v/>
      </c>
      <c r="G108" s="17">
        <v>130</v>
      </c>
      <c r="H108" s="59">
        <f t="shared" si="40"/>
        <v>250</v>
      </c>
      <c r="I108" s="17">
        <v>370</v>
      </c>
      <c r="J108" s="59">
        <f t="shared" si="41"/>
        <v>159</v>
      </c>
      <c r="K108" s="67"/>
      <c r="L108" s="26" t="str">
        <f t="shared" si="42"/>
        <v xml:space="preserve"> </v>
      </c>
      <c r="M108" s="71"/>
      <c r="N108" s="59" t="str">
        <f t="shared" si="36"/>
        <v/>
      </c>
      <c r="O108" s="27"/>
      <c r="P108" s="59" t="str">
        <f t="shared" si="43"/>
        <v/>
      </c>
      <c r="Q108" s="15"/>
    </row>
    <row r="109" spans="1:17">
      <c r="A109" s="19" t="s">
        <v>93</v>
      </c>
      <c r="B109" s="24" t="str">
        <f t="shared" si="37"/>
        <v>ZŠ Václava Havla v Poděbradech</v>
      </c>
      <c r="C109" s="28">
        <v>8.6999999999999993</v>
      </c>
      <c r="D109" s="59">
        <f t="shared" si="38"/>
        <v>318</v>
      </c>
      <c r="E109" s="18"/>
      <c r="F109" s="59" t="str">
        <f t="shared" si="39"/>
        <v/>
      </c>
      <c r="G109" s="17"/>
      <c r="H109" s="59" t="str">
        <f t="shared" si="40"/>
        <v/>
      </c>
      <c r="I109" s="17">
        <v>424</v>
      </c>
      <c r="J109" s="59">
        <f t="shared" si="41"/>
        <v>245</v>
      </c>
      <c r="K109" s="67"/>
      <c r="L109" s="26" t="str">
        <f t="shared" si="42"/>
        <v xml:space="preserve"> </v>
      </c>
      <c r="M109" s="71"/>
      <c r="N109" s="59" t="str">
        <f t="shared" si="36"/>
        <v/>
      </c>
      <c r="O109" s="27"/>
      <c r="P109" s="59" t="str">
        <f t="shared" si="43"/>
        <v/>
      </c>
      <c r="Q109" s="15"/>
    </row>
    <row r="110" spans="1:17">
      <c r="A110" s="19" t="s">
        <v>94</v>
      </c>
      <c r="B110" s="24" t="str">
        <f t="shared" si="37"/>
        <v>ZŠ Václava Havla v Poděbradech</v>
      </c>
      <c r="C110" s="28"/>
      <c r="D110" s="59" t="str">
        <f t="shared" si="38"/>
        <v/>
      </c>
      <c r="E110" s="18">
        <v>41.83</v>
      </c>
      <c r="F110" s="59">
        <f t="shared" si="39"/>
        <v>239</v>
      </c>
      <c r="G110" s="17"/>
      <c r="H110" s="59" t="str">
        <f t="shared" si="40"/>
        <v/>
      </c>
      <c r="I110" s="17">
        <v>388</v>
      </c>
      <c r="J110" s="59">
        <f t="shared" si="41"/>
        <v>187</v>
      </c>
      <c r="K110" s="67"/>
      <c r="L110" s="26" t="str">
        <f t="shared" si="42"/>
        <v xml:space="preserve"> </v>
      </c>
      <c r="M110" s="71"/>
      <c r="N110" s="59" t="str">
        <f t="shared" si="36"/>
        <v/>
      </c>
      <c r="O110" s="27"/>
      <c r="P110" s="59" t="str">
        <f t="shared" si="43"/>
        <v/>
      </c>
      <c r="Q110" s="15"/>
    </row>
    <row r="111" spans="1:17">
      <c r="A111" s="19" t="s">
        <v>95</v>
      </c>
      <c r="B111" s="24" t="str">
        <f t="shared" si="37"/>
        <v>ZŠ Václava Havla v Poděbradech</v>
      </c>
      <c r="C111" s="28"/>
      <c r="D111" s="59" t="str">
        <f t="shared" si="38"/>
        <v/>
      </c>
      <c r="E111" s="18">
        <v>51.37</v>
      </c>
      <c r="F111" s="59">
        <f t="shared" si="39"/>
        <v>320</v>
      </c>
      <c r="G111" s="17"/>
      <c r="H111" s="59" t="str">
        <f t="shared" si="40"/>
        <v/>
      </c>
      <c r="I111" s="17"/>
      <c r="J111" s="59" t="str">
        <f t="shared" si="41"/>
        <v/>
      </c>
      <c r="K111" s="67"/>
      <c r="L111" s="26" t="str">
        <f t="shared" si="42"/>
        <v xml:space="preserve"> </v>
      </c>
      <c r="M111" s="71"/>
      <c r="N111" s="59" t="str">
        <f t="shared" si="36"/>
        <v/>
      </c>
      <c r="O111" s="27"/>
      <c r="P111" s="59" t="str">
        <f t="shared" si="43"/>
        <v/>
      </c>
      <c r="Q111" s="16"/>
    </row>
    <row r="112" spans="1:17">
      <c r="A112" s="19" t="s">
        <v>96</v>
      </c>
      <c r="B112" s="24" t="str">
        <f t="shared" si="37"/>
        <v>ZŠ Václava Havla v Poděbradech</v>
      </c>
      <c r="C112" s="28"/>
      <c r="D112" s="59" t="str">
        <f t="shared" si="38"/>
        <v/>
      </c>
      <c r="E112" s="18">
        <v>52.23</v>
      </c>
      <c r="F112" s="59">
        <f t="shared" si="39"/>
        <v>327</v>
      </c>
      <c r="G112" s="17"/>
      <c r="H112" s="59" t="str">
        <f t="shared" si="40"/>
        <v/>
      </c>
      <c r="I112" s="17"/>
      <c r="J112" s="59" t="str">
        <f t="shared" si="41"/>
        <v/>
      </c>
      <c r="K112" s="67"/>
      <c r="L112" s="26" t="str">
        <f t="shared" si="42"/>
        <v xml:space="preserve"> </v>
      </c>
      <c r="M112" s="71"/>
      <c r="N112" s="59" t="str">
        <f t="shared" si="36"/>
        <v/>
      </c>
      <c r="O112" s="27"/>
      <c r="P112" s="59" t="str">
        <f t="shared" si="43"/>
        <v/>
      </c>
      <c r="Q112" s="16"/>
    </row>
    <row r="113" spans="1:17">
      <c r="A113" s="19"/>
      <c r="B113" s="24" t="str">
        <f t="shared" si="37"/>
        <v/>
      </c>
      <c r="C113" s="28"/>
      <c r="D113" s="59" t="str">
        <f t="shared" si="38"/>
        <v/>
      </c>
      <c r="E113" s="18"/>
      <c r="F113" s="59" t="str">
        <f t="shared" si="39"/>
        <v/>
      </c>
      <c r="G113" s="17"/>
      <c r="H113" s="59" t="str">
        <f t="shared" si="40"/>
        <v/>
      </c>
      <c r="I113" s="17"/>
      <c r="J113" s="59" t="str">
        <f t="shared" si="41"/>
        <v/>
      </c>
      <c r="K113" s="67"/>
      <c r="L113" s="26" t="str">
        <f t="shared" si="42"/>
        <v xml:space="preserve"> </v>
      </c>
      <c r="M113" s="71"/>
      <c r="N113" s="59" t="str">
        <f t="shared" si="36"/>
        <v/>
      </c>
      <c r="O113" s="27"/>
      <c r="P113" s="59" t="str">
        <f t="shared" si="43"/>
        <v/>
      </c>
      <c r="Q113" s="15"/>
    </row>
    <row r="114" spans="1:17">
      <c r="A114" s="13"/>
      <c r="B114" s="14"/>
      <c r="C114" s="35"/>
      <c r="D114" s="36">
        <f>IF(COUNT(D102:D113)&gt;=2,LARGE(D102:D113,1)+LARGE(D102:D113,2),IF(COUNT(D102:D113)=1,LARGE(D102:D113,1),""))</f>
        <v>757</v>
      </c>
      <c r="E114" s="37"/>
      <c r="F114" s="36">
        <f>IF(COUNT(F102:F113)&gt;=2,LARGE(F102:F113,1)+LARGE(F102:F113,2),IF(COUNT(F102:F113)=1,LARGE(F102:F113,1),""))</f>
        <v>647</v>
      </c>
      <c r="G114" s="36"/>
      <c r="H114" s="36">
        <f>IF(COUNT(H102:H113)&gt;=2,LARGE(H102:H113,1)+LARGE(H102:H113,2),IF(COUNT(H102:H113)=1,LARGE(H102:H113,1),""))</f>
        <v>600</v>
      </c>
      <c r="I114" s="36"/>
      <c r="J114" s="36">
        <f>IF(COUNT(J102:J113)&gt;=2,LARGE(J102:J113,1)+LARGE(J102:J113,2),IF(COUNT(J102:J113)=1,LARGE(J102:J113,1),""))</f>
        <v>432</v>
      </c>
      <c r="K114" s="69"/>
      <c r="L114" s="38"/>
      <c r="M114" s="72"/>
      <c r="N114" s="36">
        <f>IF(COUNT(N102:N113)&gt;=2,LARGE(N102:N113,1)+LARGE(N102:N113,2),IF(COUNT(N102:N113)=1,LARGE(N102:N113,1),""))</f>
        <v>870</v>
      </c>
      <c r="O114" s="39"/>
      <c r="P114" s="36">
        <f>IF((COUNT(P102:P113)&gt;=1),LARGE(P102:P113,1),"")</f>
        <v>264</v>
      </c>
      <c r="Q114" s="25">
        <f>IF(OR(D114&lt;&gt;"",F114&lt;&gt;"",H114&lt;&gt;"",J114&lt;&gt;"",N114&lt;&gt;"",P114&lt;&gt;""),SUM(D114,F114,H114,J114,N114,P114),"")</f>
        <v>3570</v>
      </c>
    </row>
    <row r="115" spans="1:17">
      <c r="A115" s="20"/>
      <c r="B115" s="21"/>
      <c r="C115" s="29"/>
      <c r="D115" s="30"/>
      <c r="E115" s="31"/>
      <c r="F115" s="30"/>
      <c r="G115" s="30"/>
      <c r="H115" s="30"/>
      <c r="I115" s="30"/>
      <c r="J115" s="30"/>
      <c r="K115" s="70"/>
      <c r="L115" s="32"/>
      <c r="M115" s="73"/>
      <c r="N115" s="30"/>
      <c r="O115" s="33"/>
      <c r="P115" s="30"/>
      <c r="Q115" s="22"/>
    </row>
    <row r="116" spans="1:17">
      <c r="A116" s="19" t="s">
        <v>98</v>
      </c>
      <c r="B116" s="23" t="s">
        <v>97</v>
      </c>
      <c r="C116" s="28">
        <v>8.6999999999999993</v>
      </c>
      <c r="D116" s="59">
        <f>IF(AND(C116&gt;5.9,C116&lt;11.2),TRUNC(58.015*(POWER((11.26-C116),1.81))),IF(C116&gt;11.1,0,""))</f>
        <v>318</v>
      </c>
      <c r="E116" s="57"/>
      <c r="F116" s="59" t="str">
        <f>IF(AND(E116&gt;10.21,E116&lt;99.75),TRUNC((5.33*POWER(E116-9.98,1.1))),IF(AND(E116&gt;0,E116&lt;10.22),0,""))</f>
        <v/>
      </c>
      <c r="G116" s="17"/>
      <c r="H116" s="59" t="str">
        <f>IF(AND(G116&gt;76,G116&lt;250),TRUNC((0.8465*POWER(G116-75,1.42))),IF(AND(G116&gt;0,G116&lt;77),0,""))</f>
        <v/>
      </c>
      <c r="I116" s="58"/>
      <c r="J116" s="59" t="str">
        <f>IF(AND(I116&gt;224,I116&lt;730),TRUNC((0.14354*POWER(I116-220,1.4))),IF(AND(I116&gt;0,I116&lt;225),0,""))</f>
        <v/>
      </c>
      <c r="K116" s="66"/>
      <c r="L116" s="26" t="str">
        <f>IF(K116&gt;0,":"," ")</f>
        <v xml:space="preserve"> </v>
      </c>
      <c r="M116" s="71"/>
      <c r="N116" s="59" t="str">
        <f t="shared" ref="N116:N127" si="44">IF(OR(AND(K116=2,M116&gt;30.18),K116=3,K116=4,AND(K116=5,M116&lt;5.51)),TRUNC(0.08713*(POWER((305.5-(K116*60+M116)),1.85))),IF(AND(K116&gt;=5,M116&gt;5.5),0,""))</f>
        <v/>
      </c>
      <c r="O116" s="27">
        <v>33.4</v>
      </c>
      <c r="P116" s="59">
        <f>IF(AND(O116&gt;25.9,O116&lt;43.6),TRUNC(4.86338*(POWER((44-O116),1.81))),IF(AND(O116&lt;26,O116&gt;43.5),0,""))</f>
        <v>348</v>
      </c>
      <c r="Q116" s="6"/>
    </row>
    <row r="117" spans="1:17">
      <c r="A117" s="19" t="s">
        <v>99</v>
      </c>
      <c r="B117" s="24" t="str">
        <f t="shared" ref="B117:B127" si="45">IF(AND(A117&lt;&gt;"",B116&lt;&gt;""),B116,"")</f>
        <v>ZŠ B.Hrozného Lysá nad Labem</v>
      </c>
      <c r="C117" s="28">
        <v>7.8</v>
      </c>
      <c r="D117" s="59">
        <f t="shared" ref="D117:D127" si="46">IF(AND(C117&gt;5.9,C117&lt;11.2),TRUNC(58.015*(POWER((11.26-C117),1.81))),IF(C117&gt;11.1,0,""))</f>
        <v>548</v>
      </c>
      <c r="E117" s="18"/>
      <c r="F117" s="59" t="str">
        <f t="shared" ref="F117:F127" si="47">IF(AND(E117&gt;10.21,E117&lt;99.75),TRUNC((5.33*POWER(E117-9.98,1.1))),IF(AND(E117&gt;0,E117&lt;10.22),0,""))</f>
        <v/>
      </c>
      <c r="G117" s="17">
        <v>140</v>
      </c>
      <c r="H117" s="59">
        <f t="shared" ref="H117:H127" si="48">IF(AND(G117&gt;76,G117&lt;250),TRUNC((0.8465*POWER(G117-75,1.42))),IF(AND(G117&gt;0,G117&lt;77),0,""))</f>
        <v>317</v>
      </c>
      <c r="I117" s="17"/>
      <c r="J117" s="59" t="str">
        <f t="shared" ref="J117:J127" si="49">IF(AND(I117&gt;224,I117&lt;730),TRUNC((0.14354*POWER(I117-220,1.4))),IF(AND(I117&gt;0,I117&lt;225),0,""))</f>
        <v/>
      </c>
      <c r="K117" s="67"/>
      <c r="L117" s="26" t="str">
        <f t="shared" ref="L117:L127" si="50">IF(K117&gt;0,":"," ")</f>
        <v xml:space="preserve"> </v>
      </c>
      <c r="M117" s="71"/>
      <c r="N117" s="59" t="str">
        <f t="shared" si="44"/>
        <v/>
      </c>
      <c r="O117" s="27"/>
      <c r="P117" s="59" t="str">
        <f t="shared" ref="P117:P127" si="51">IF(AND(O117&gt;25.9,O117&lt;43.6),TRUNC(4.86338*(POWER((44-O117),1.81))),IF(AND(O117&lt;26,O117&gt;43.5),0,""))</f>
        <v/>
      </c>
      <c r="Q117" s="6"/>
    </row>
    <row r="118" spans="1:17">
      <c r="A118" s="19" t="s">
        <v>260</v>
      </c>
      <c r="B118" s="24" t="str">
        <f t="shared" si="45"/>
        <v>ZŠ B.Hrozného Lysá nad Labem</v>
      </c>
      <c r="C118" s="28">
        <v>9.1999999999999993</v>
      </c>
      <c r="D118" s="59">
        <f t="shared" si="46"/>
        <v>214</v>
      </c>
      <c r="E118" s="18"/>
      <c r="F118" s="59" t="str">
        <f t="shared" si="47"/>
        <v/>
      </c>
      <c r="G118" s="17"/>
      <c r="H118" s="59" t="str">
        <f t="shared" si="48"/>
        <v/>
      </c>
      <c r="I118" s="17">
        <v>327</v>
      </c>
      <c r="J118" s="59">
        <f t="shared" si="49"/>
        <v>99</v>
      </c>
      <c r="K118" s="68"/>
      <c r="L118" s="26" t="str">
        <f t="shared" si="50"/>
        <v xml:space="preserve"> </v>
      </c>
      <c r="M118" s="71"/>
      <c r="N118" s="59" t="str">
        <f t="shared" si="44"/>
        <v/>
      </c>
      <c r="O118" s="27"/>
      <c r="P118" s="59" t="str">
        <f t="shared" si="51"/>
        <v/>
      </c>
      <c r="Q118" s="6"/>
    </row>
    <row r="119" spans="1:17">
      <c r="A119" s="19" t="s">
        <v>100</v>
      </c>
      <c r="B119" s="24" t="str">
        <f t="shared" si="45"/>
        <v>ZŠ B.Hrozného Lysá nad Labem</v>
      </c>
      <c r="C119" s="28"/>
      <c r="D119" s="59" t="str">
        <f t="shared" si="46"/>
        <v/>
      </c>
      <c r="E119" s="18"/>
      <c r="F119" s="59" t="str">
        <f t="shared" si="47"/>
        <v/>
      </c>
      <c r="G119" s="17">
        <v>140</v>
      </c>
      <c r="H119" s="59">
        <f t="shared" si="48"/>
        <v>317</v>
      </c>
      <c r="I119" s="17"/>
      <c r="J119" s="59" t="str">
        <f t="shared" si="49"/>
        <v/>
      </c>
      <c r="K119" s="67">
        <v>3</v>
      </c>
      <c r="L119" s="26" t="str">
        <f t="shared" si="50"/>
        <v>:</v>
      </c>
      <c r="M119" s="71">
        <v>17.100000000000001</v>
      </c>
      <c r="N119" s="59">
        <f t="shared" si="44"/>
        <v>506</v>
      </c>
      <c r="O119" s="27"/>
      <c r="P119" s="59" t="str">
        <f t="shared" si="51"/>
        <v/>
      </c>
      <c r="Q119" s="15"/>
    </row>
    <row r="120" spans="1:17">
      <c r="A120" s="19" t="s">
        <v>101</v>
      </c>
      <c r="B120" s="24" t="str">
        <f t="shared" si="45"/>
        <v>ZŠ B.Hrozného Lysá nad Labem</v>
      </c>
      <c r="C120" s="28"/>
      <c r="D120" s="59" t="str">
        <f t="shared" si="46"/>
        <v/>
      </c>
      <c r="E120" s="18"/>
      <c r="F120" s="59" t="str">
        <f t="shared" si="47"/>
        <v/>
      </c>
      <c r="G120" s="17"/>
      <c r="H120" s="59" t="str">
        <f t="shared" si="48"/>
        <v/>
      </c>
      <c r="I120" s="17"/>
      <c r="J120" s="59" t="str">
        <f t="shared" si="49"/>
        <v/>
      </c>
      <c r="K120" s="68">
        <v>3</v>
      </c>
      <c r="L120" s="26" t="str">
        <f t="shared" si="50"/>
        <v>:</v>
      </c>
      <c r="M120" s="71">
        <v>48.2</v>
      </c>
      <c r="N120" s="59">
        <f t="shared" si="44"/>
        <v>271</v>
      </c>
      <c r="O120" s="27"/>
      <c r="P120" s="59" t="str">
        <f t="shared" si="51"/>
        <v/>
      </c>
      <c r="Q120" s="15"/>
    </row>
    <row r="121" spans="1:17">
      <c r="A121" s="19" t="s">
        <v>102</v>
      </c>
      <c r="B121" s="24" t="str">
        <f t="shared" si="45"/>
        <v>ZŠ B.Hrozného Lysá nad Labem</v>
      </c>
      <c r="C121" s="28"/>
      <c r="D121" s="59" t="str">
        <f t="shared" si="46"/>
        <v/>
      </c>
      <c r="E121" s="18"/>
      <c r="F121" s="59" t="str">
        <f t="shared" si="47"/>
        <v/>
      </c>
      <c r="G121" s="17">
        <v>120</v>
      </c>
      <c r="H121" s="59">
        <f t="shared" si="48"/>
        <v>188</v>
      </c>
      <c r="I121" s="17"/>
      <c r="J121" s="59" t="str">
        <f t="shared" si="49"/>
        <v/>
      </c>
      <c r="K121" s="67">
        <v>3</v>
      </c>
      <c r="L121" s="26" t="str">
        <f t="shared" si="50"/>
        <v>:</v>
      </c>
      <c r="M121" s="71">
        <v>24.9</v>
      </c>
      <c r="N121" s="59">
        <f t="shared" si="44"/>
        <v>441</v>
      </c>
      <c r="O121" s="27"/>
      <c r="P121" s="59" t="str">
        <f t="shared" si="51"/>
        <v/>
      </c>
      <c r="Q121" s="15"/>
    </row>
    <row r="122" spans="1:17">
      <c r="A122" s="19" t="s">
        <v>103</v>
      </c>
      <c r="B122" s="24" t="str">
        <f t="shared" si="45"/>
        <v>ZŠ B.Hrozného Lysá nad Labem</v>
      </c>
      <c r="C122" s="28"/>
      <c r="D122" s="59" t="str">
        <f t="shared" si="46"/>
        <v/>
      </c>
      <c r="E122" s="18"/>
      <c r="F122" s="59" t="str">
        <f t="shared" si="47"/>
        <v/>
      </c>
      <c r="G122" s="17"/>
      <c r="H122" s="59" t="str">
        <f t="shared" si="48"/>
        <v/>
      </c>
      <c r="I122" s="17">
        <v>384</v>
      </c>
      <c r="J122" s="59">
        <f t="shared" si="49"/>
        <v>181</v>
      </c>
      <c r="K122" s="67"/>
      <c r="L122" s="26" t="str">
        <f t="shared" si="50"/>
        <v xml:space="preserve"> </v>
      </c>
      <c r="M122" s="71"/>
      <c r="N122" s="59" t="str">
        <f t="shared" si="44"/>
        <v/>
      </c>
      <c r="O122" s="27"/>
      <c r="P122" s="59" t="str">
        <f t="shared" si="51"/>
        <v/>
      </c>
      <c r="Q122" s="15"/>
    </row>
    <row r="123" spans="1:17">
      <c r="A123" s="19" t="s">
        <v>104</v>
      </c>
      <c r="B123" s="24" t="str">
        <f t="shared" si="45"/>
        <v>ZŠ B.Hrozného Lysá nad Labem</v>
      </c>
      <c r="C123" s="28"/>
      <c r="D123" s="59" t="str">
        <f t="shared" si="46"/>
        <v/>
      </c>
      <c r="E123" s="18"/>
      <c r="F123" s="59" t="str">
        <f t="shared" si="47"/>
        <v/>
      </c>
      <c r="G123" s="17"/>
      <c r="H123" s="59" t="str">
        <f t="shared" si="48"/>
        <v/>
      </c>
      <c r="I123" s="17">
        <v>333</v>
      </c>
      <c r="J123" s="59">
        <f t="shared" si="49"/>
        <v>107</v>
      </c>
      <c r="K123" s="67"/>
      <c r="L123" s="26" t="str">
        <f t="shared" si="50"/>
        <v xml:space="preserve"> </v>
      </c>
      <c r="M123" s="71"/>
      <c r="N123" s="59" t="str">
        <f t="shared" si="44"/>
        <v/>
      </c>
      <c r="O123" s="27"/>
      <c r="P123" s="59" t="str">
        <f t="shared" si="51"/>
        <v/>
      </c>
      <c r="Q123" s="15"/>
    </row>
    <row r="124" spans="1:17">
      <c r="A124" s="19" t="s">
        <v>105</v>
      </c>
      <c r="B124" s="24" t="str">
        <f t="shared" si="45"/>
        <v>ZŠ B.Hrozného Lysá nad Labem</v>
      </c>
      <c r="C124" s="28"/>
      <c r="D124" s="59" t="str">
        <f t="shared" si="46"/>
        <v/>
      </c>
      <c r="E124" s="18"/>
      <c r="F124" s="59" t="str">
        <f t="shared" si="47"/>
        <v/>
      </c>
      <c r="G124" s="17"/>
      <c r="H124" s="59" t="str">
        <f t="shared" si="48"/>
        <v/>
      </c>
      <c r="I124" s="17"/>
      <c r="J124" s="59" t="str">
        <f t="shared" si="49"/>
        <v/>
      </c>
      <c r="K124" s="67"/>
      <c r="L124" s="26" t="str">
        <f t="shared" si="50"/>
        <v xml:space="preserve"> </v>
      </c>
      <c r="M124" s="71"/>
      <c r="N124" s="59" t="str">
        <f t="shared" si="44"/>
        <v/>
      </c>
      <c r="O124" s="27"/>
      <c r="P124" s="59" t="str">
        <f t="shared" si="51"/>
        <v/>
      </c>
      <c r="Q124" s="15"/>
    </row>
    <row r="125" spans="1:17">
      <c r="A125" s="19" t="s">
        <v>106</v>
      </c>
      <c r="B125" s="24" t="str">
        <f t="shared" si="45"/>
        <v>ZŠ B.Hrozného Lysá nad Labem</v>
      </c>
      <c r="C125" s="28"/>
      <c r="D125" s="59" t="str">
        <f t="shared" si="46"/>
        <v/>
      </c>
      <c r="E125" s="18">
        <v>38.22</v>
      </c>
      <c r="F125" s="59">
        <f t="shared" si="47"/>
        <v>210</v>
      </c>
      <c r="G125" s="17"/>
      <c r="H125" s="59" t="str">
        <f t="shared" si="48"/>
        <v/>
      </c>
      <c r="I125" s="17"/>
      <c r="J125" s="59" t="str">
        <f t="shared" si="49"/>
        <v/>
      </c>
      <c r="K125" s="67"/>
      <c r="L125" s="26" t="str">
        <f t="shared" si="50"/>
        <v xml:space="preserve"> </v>
      </c>
      <c r="M125" s="71"/>
      <c r="N125" s="59" t="str">
        <f t="shared" si="44"/>
        <v/>
      </c>
      <c r="O125" s="27"/>
      <c r="P125" s="59" t="str">
        <f t="shared" si="51"/>
        <v/>
      </c>
      <c r="Q125" s="16"/>
    </row>
    <row r="126" spans="1:17">
      <c r="A126" s="19" t="s">
        <v>174</v>
      </c>
      <c r="B126" s="24" t="str">
        <f t="shared" si="45"/>
        <v>ZŠ B.Hrozného Lysá nad Labem</v>
      </c>
      <c r="C126" s="28"/>
      <c r="D126" s="59" t="str">
        <f t="shared" si="46"/>
        <v/>
      </c>
      <c r="E126" s="18">
        <v>44.64</v>
      </c>
      <c r="F126" s="59">
        <f t="shared" si="47"/>
        <v>263</v>
      </c>
      <c r="G126" s="17"/>
      <c r="H126" s="59" t="str">
        <f t="shared" si="48"/>
        <v/>
      </c>
      <c r="I126" s="17"/>
      <c r="J126" s="59" t="str">
        <f t="shared" si="49"/>
        <v/>
      </c>
      <c r="K126" s="67"/>
      <c r="L126" s="26" t="str">
        <f t="shared" si="50"/>
        <v xml:space="preserve"> </v>
      </c>
      <c r="M126" s="71"/>
      <c r="N126" s="59" t="str">
        <f t="shared" si="44"/>
        <v/>
      </c>
      <c r="O126" s="27"/>
      <c r="P126" s="59" t="str">
        <f t="shared" si="51"/>
        <v/>
      </c>
      <c r="Q126" s="16"/>
    </row>
    <row r="127" spans="1:17">
      <c r="A127" s="19"/>
      <c r="B127" s="24" t="str">
        <f t="shared" si="45"/>
        <v/>
      </c>
      <c r="C127" s="28"/>
      <c r="D127" s="59" t="str">
        <f t="shared" si="46"/>
        <v/>
      </c>
      <c r="E127" s="18"/>
      <c r="F127" s="59" t="str">
        <f t="shared" si="47"/>
        <v/>
      </c>
      <c r="G127" s="17"/>
      <c r="H127" s="59" t="str">
        <f t="shared" si="48"/>
        <v/>
      </c>
      <c r="I127" s="17"/>
      <c r="J127" s="59" t="str">
        <f t="shared" si="49"/>
        <v/>
      </c>
      <c r="K127" s="67"/>
      <c r="L127" s="26" t="str">
        <f t="shared" si="50"/>
        <v xml:space="preserve"> </v>
      </c>
      <c r="M127" s="71"/>
      <c r="N127" s="59" t="str">
        <f t="shared" si="44"/>
        <v/>
      </c>
      <c r="O127" s="27"/>
      <c r="P127" s="59" t="str">
        <f t="shared" si="51"/>
        <v/>
      </c>
      <c r="Q127" s="15"/>
    </row>
    <row r="128" spans="1:17">
      <c r="A128" s="13"/>
      <c r="B128" s="14"/>
      <c r="C128" s="35"/>
      <c r="D128" s="36">
        <f>IF(COUNT(D116:D127)&gt;=2,LARGE(D116:D127,1)+LARGE(D116:D127,2),IF(COUNT(D116:D127)=1,LARGE(D116:D127,1),""))</f>
        <v>866</v>
      </c>
      <c r="E128" s="37"/>
      <c r="F128" s="36">
        <f>IF(COUNT(F116:F127)&gt;=2,LARGE(F116:F127,1)+LARGE(F116:F127,2),IF(COUNT(F116:F127)=1,LARGE(F116:F127,1),""))</f>
        <v>473</v>
      </c>
      <c r="G128" s="36"/>
      <c r="H128" s="36">
        <f>IF(COUNT(H116:H127)&gt;=2,LARGE(H116:H127,1)+LARGE(H116:H127,2),IF(COUNT(H116:H127)=1,LARGE(H116:H127,1),""))</f>
        <v>634</v>
      </c>
      <c r="I128" s="36"/>
      <c r="J128" s="36">
        <f>IF(COUNT(J116:J127)&gt;=2,LARGE(J116:J127,1)+LARGE(J116:J127,2),IF(COUNT(J116:J127)=1,LARGE(J116:J127,1),""))</f>
        <v>288</v>
      </c>
      <c r="K128" s="69"/>
      <c r="L128" s="38"/>
      <c r="M128" s="72"/>
      <c r="N128" s="36">
        <f>IF(COUNT(N116:N127)&gt;=2,LARGE(N116:N127,1)+LARGE(N116:N127,2),IF(COUNT(N116:N127)=1,LARGE(N116:N127,1),""))</f>
        <v>947</v>
      </c>
      <c r="O128" s="39"/>
      <c r="P128" s="36">
        <f>IF((COUNT(P116:P127)&gt;=1),LARGE(P116:P127,1),"")</f>
        <v>348</v>
      </c>
      <c r="Q128" s="25">
        <f>IF(OR(D128&lt;&gt;"",F128&lt;&gt;"",H128&lt;&gt;"",J128&lt;&gt;"",N128&lt;&gt;"",P128&lt;&gt;""),SUM(D128,F128,H128,J128,N128,P128),"")</f>
        <v>3556</v>
      </c>
    </row>
    <row r="129" spans="1:17">
      <c r="A129" s="20"/>
      <c r="B129" s="21"/>
      <c r="C129" s="29"/>
      <c r="D129" s="30"/>
      <c r="E129" s="31"/>
      <c r="F129" s="30"/>
      <c r="G129" s="30"/>
      <c r="H129" s="30"/>
      <c r="I129" s="30"/>
      <c r="J129" s="30"/>
      <c r="K129" s="70"/>
      <c r="L129" s="32"/>
      <c r="M129" s="73"/>
      <c r="N129" s="30"/>
      <c r="O129" s="33"/>
      <c r="P129" s="30"/>
      <c r="Q129" s="22"/>
    </row>
    <row r="130" spans="1:17">
      <c r="A130" s="19" t="s">
        <v>108</v>
      </c>
      <c r="B130" s="23" t="s">
        <v>107</v>
      </c>
      <c r="C130" s="28">
        <v>8.3000000000000007</v>
      </c>
      <c r="D130" s="59">
        <f>IF(AND(C130&gt;5.9,C130&lt;11.2),TRUNC(58.015*(POWER((11.26-C130),1.81))),IF(C130&gt;11.1,0,""))</f>
        <v>413</v>
      </c>
      <c r="E130" s="57"/>
      <c r="F130" s="59" t="str">
        <f>IF(AND(E130&gt;10.21,E130&lt;99.75),TRUNC((5.33*POWER(E130-9.98,1.1))),IF(AND(E130&gt;0,E130&lt;10.22),0,""))</f>
        <v/>
      </c>
      <c r="G130" s="17"/>
      <c r="H130" s="59" t="str">
        <f>IF(AND(G130&gt;76,G130&lt;250),TRUNC((0.8465*POWER(G130-75,1.42))),IF(AND(G130&gt;0,G130&lt;77),0,""))</f>
        <v/>
      </c>
      <c r="I130" s="58"/>
      <c r="J130" s="59" t="str">
        <f>IF(AND(I130&gt;224,I130&lt;730),TRUNC((0.14354*POWER(I130-220,1.4))),IF(AND(I130&gt;0,I130&lt;225),0,""))</f>
        <v/>
      </c>
      <c r="K130" s="66">
        <v>3</v>
      </c>
      <c r="L130" s="26" t="str">
        <f>IF(K130&gt;0,":"," ")</f>
        <v>:</v>
      </c>
      <c r="M130" s="71">
        <v>28</v>
      </c>
      <c r="N130" s="59">
        <f t="shared" ref="N130:N141" si="52">IF(OR(AND(K130=2,M130&gt;30.18),K130=3,K130=4,AND(K130=5,M130&lt;5.51)),TRUNC(0.08713*(POWER((305.5-(K130*60+M130)),1.85))),IF(AND(K130&gt;=5,M130&gt;5.5),0,""))</f>
        <v>416</v>
      </c>
      <c r="O130" s="27">
        <v>35.6</v>
      </c>
      <c r="P130" s="59">
        <f>IF(AND(O130&gt;25.9,O130&lt;43.6),TRUNC(4.86338*(POWER((44-O130),1.81))),IF(AND(O130&lt;26,O130&gt;43.5),0,""))</f>
        <v>229</v>
      </c>
      <c r="Q130" s="6"/>
    </row>
    <row r="131" spans="1:17">
      <c r="A131" s="19" t="s">
        <v>109</v>
      </c>
      <c r="B131" s="24" t="str">
        <f t="shared" ref="B131:B141" si="53">IF(AND(A131&lt;&gt;"",B130&lt;&gt;""),B130,"")</f>
        <v>MZŠ Dymokury</v>
      </c>
      <c r="C131" s="28">
        <v>8.4</v>
      </c>
      <c r="D131" s="59">
        <f t="shared" ref="D131:D141" si="54">IF(AND(C131&gt;5.9,C131&lt;11.2),TRUNC(58.015*(POWER((11.26-C131),1.81))),IF(C131&gt;11.1,0,""))</f>
        <v>388</v>
      </c>
      <c r="E131" s="18"/>
      <c r="F131" s="59" t="str">
        <f t="shared" ref="F131:F141" si="55">IF(AND(E131&gt;10.21,E131&lt;99.75),TRUNC((5.33*POWER(E131-9.98,1.1))),IF(AND(E131&gt;0,E131&lt;10.22),0,""))</f>
        <v/>
      </c>
      <c r="G131" s="17"/>
      <c r="H131" s="59" t="str">
        <f t="shared" ref="H131:H141" si="56">IF(AND(G131&gt;76,G131&lt;250),TRUNC((0.8465*POWER(G131-75,1.42))),IF(AND(G131&gt;0,G131&lt;77),0,""))</f>
        <v/>
      </c>
      <c r="I131" s="17"/>
      <c r="J131" s="59" t="str">
        <f t="shared" ref="J131:J141" si="57">IF(AND(I131&gt;224,I131&lt;730),TRUNC((0.14354*POWER(I131-220,1.4))),IF(AND(I131&gt;0,I131&lt;225),0,""))</f>
        <v/>
      </c>
      <c r="K131" s="67">
        <v>3</v>
      </c>
      <c r="L131" s="26" t="str">
        <f t="shared" ref="L131:L141" si="58">IF(K131&gt;0,":"," ")</f>
        <v>:</v>
      </c>
      <c r="M131" s="71">
        <v>40.200000000000003</v>
      </c>
      <c r="N131" s="59">
        <f t="shared" si="52"/>
        <v>325</v>
      </c>
      <c r="O131" s="27"/>
      <c r="P131" s="59" t="str">
        <f t="shared" ref="P131:P141" si="59">IF(AND(O131&gt;25.9,O131&lt;43.6),TRUNC(4.86338*(POWER((44-O131),1.81))),IF(AND(O131&lt;26,O131&gt;43.5),0,""))</f>
        <v/>
      </c>
      <c r="Q131" s="6"/>
    </row>
    <row r="132" spans="1:17">
      <c r="A132" s="19" t="s">
        <v>110</v>
      </c>
      <c r="B132" s="24" t="str">
        <f t="shared" si="53"/>
        <v>MZŠ Dymokury</v>
      </c>
      <c r="C132" s="28"/>
      <c r="D132" s="59" t="str">
        <f t="shared" si="54"/>
        <v/>
      </c>
      <c r="E132" s="18"/>
      <c r="F132" s="59" t="str">
        <f t="shared" si="55"/>
        <v/>
      </c>
      <c r="G132" s="17"/>
      <c r="H132" s="59" t="str">
        <f t="shared" si="56"/>
        <v/>
      </c>
      <c r="I132" s="17">
        <v>305</v>
      </c>
      <c r="J132" s="59">
        <f t="shared" si="57"/>
        <v>72</v>
      </c>
      <c r="K132" s="68">
        <v>4</v>
      </c>
      <c r="L132" s="26" t="str">
        <f t="shared" si="58"/>
        <v>:</v>
      </c>
      <c r="M132" s="71">
        <v>0.6</v>
      </c>
      <c r="N132" s="59">
        <f t="shared" si="52"/>
        <v>196</v>
      </c>
      <c r="O132" s="27"/>
      <c r="P132" s="59" t="str">
        <f t="shared" si="59"/>
        <v/>
      </c>
      <c r="Q132" s="6"/>
    </row>
    <row r="133" spans="1:17">
      <c r="A133" s="19" t="s">
        <v>111</v>
      </c>
      <c r="B133" s="24" t="str">
        <f t="shared" si="53"/>
        <v>MZŠ Dymokury</v>
      </c>
      <c r="C133" s="28"/>
      <c r="D133" s="59" t="str">
        <f t="shared" si="54"/>
        <v/>
      </c>
      <c r="E133" s="18">
        <v>37.04</v>
      </c>
      <c r="F133" s="59">
        <f t="shared" si="55"/>
        <v>200</v>
      </c>
      <c r="G133" s="17">
        <v>130</v>
      </c>
      <c r="H133" s="59">
        <f t="shared" si="56"/>
        <v>250</v>
      </c>
      <c r="I133" s="17"/>
      <c r="J133" s="59" t="str">
        <f t="shared" si="57"/>
        <v/>
      </c>
      <c r="K133" s="67"/>
      <c r="L133" s="26" t="str">
        <f t="shared" si="58"/>
        <v xml:space="preserve"> </v>
      </c>
      <c r="M133" s="71"/>
      <c r="N133" s="59" t="str">
        <f t="shared" si="52"/>
        <v/>
      </c>
      <c r="O133" s="27"/>
      <c r="P133" s="59" t="str">
        <f t="shared" si="59"/>
        <v/>
      </c>
      <c r="Q133" s="15"/>
    </row>
    <row r="134" spans="1:17">
      <c r="A134" s="19" t="s">
        <v>112</v>
      </c>
      <c r="B134" s="24" t="str">
        <f t="shared" si="53"/>
        <v>MZŠ Dymokury</v>
      </c>
      <c r="C134" s="28"/>
      <c r="D134" s="59" t="str">
        <f t="shared" si="54"/>
        <v/>
      </c>
      <c r="E134" s="18">
        <v>52.86</v>
      </c>
      <c r="F134" s="59">
        <f t="shared" si="55"/>
        <v>332</v>
      </c>
      <c r="G134" s="17">
        <v>135</v>
      </c>
      <c r="H134" s="59">
        <f t="shared" si="56"/>
        <v>283</v>
      </c>
      <c r="I134" s="17"/>
      <c r="J134" s="59" t="str">
        <f t="shared" si="57"/>
        <v/>
      </c>
      <c r="K134" s="68"/>
      <c r="L134" s="26" t="str">
        <f t="shared" si="58"/>
        <v xml:space="preserve"> </v>
      </c>
      <c r="M134" s="71"/>
      <c r="N134" s="59" t="str">
        <f t="shared" si="52"/>
        <v/>
      </c>
      <c r="O134" s="27"/>
      <c r="P134" s="59" t="str">
        <f t="shared" si="59"/>
        <v/>
      </c>
      <c r="Q134" s="15"/>
    </row>
    <row r="135" spans="1:17">
      <c r="A135" s="19" t="s">
        <v>113</v>
      </c>
      <c r="B135" s="24" t="str">
        <f t="shared" si="53"/>
        <v>MZŠ Dymokury</v>
      </c>
      <c r="C135" s="28"/>
      <c r="D135" s="59" t="str">
        <f t="shared" si="54"/>
        <v/>
      </c>
      <c r="E135" s="18"/>
      <c r="F135" s="59" t="str">
        <f t="shared" si="55"/>
        <v/>
      </c>
      <c r="G135" s="17"/>
      <c r="H135" s="59" t="str">
        <f t="shared" si="56"/>
        <v/>
      </c>
      <c r="I135" s="17">
        <v>349</v>
      </c>
      <c r="J135" s="59">
        <f t="shared" si="57"/>
        <v>129</v>
      </c>
      <c r="K135" s="67"/>
      <c r="L135" s="26" t="str">
        <f t="shared" si="58"/>
        <v xml:space="preserve"> </v>
      </c>
      <c r="M135" s="71"/>
      <c r="N135" s="59" t="str">
        <f t="shared" si="52"/>
        <v/>
      </c>
      <c r="O135" s="27"/>
      <c r="P135" s="59" t="str">
        <f t="shared" si="59"/>
        <v/>
      </c>
      <c r="Q135" s="15"/>
    </row>
    <row r="136" spans="1:17">
      <c r="A136" s="19"/>
      <c r="B136" s="24" t="str">
        <f t="shared" si="53"/>
        <v/>
      </c>
      <c r="C136" s="28"/>
      <c r="D136" s="59" t="str">
        <f t="shared" si="54"/>
        <v/>
      </c>
      <c r="E136" s="18"/>
      <c r="F136" s="59" t="str">
        <f t="shared" si="55"/>
        <v/>
      </c>
      <c r="G136" s="17"/>
      <c r="H136" s="59" t="str">
        <f t="shared" si="56"/>
        <v/>
      </c>
      <c r="I136" s="17"/>
      <c r="J136" s="59" t="str">
        <f t="shared" si="57"/>
        <v/>
      </c>
      <c r="K136" s="67"/>
      <c r="L136" s="26" t="str">
        <f t="shared" si="58"/>
        <v xml:space="preserve"> </v>
      </c>
      <c r="M136" s="71"/>
      <c r="N136" s="59" t="str">
        <f t="shared" si="52"/>
        <v/>
      </c>
      <c r="O136" s="27"/>
      <c r="P136" s="59" t="str">
        <f t="shared" si="59"/>
        <v/>
      </c>
      <c r="Q136" s="15"/>
    </row>
    <row r="137" spans="1:17">
      <c r="A137" s="19"/>
      <c r="B137" s="24" t="str">
        <f t="shared" si="53"/>
        <v/>
      </c>
      <c r="C137" s="28"/>
      <c r="D137" s="59" t="str">
        <f t="shared" si="54"/>
        <v/>
      </c>
      <c r="E137" s="18"/>
      <c r="F137" s="59" t="str">
        <f t="shared" si="55"/>
        <v/>
      </c>
      <c r="G137" s="17"/>
      <c r="H137" s="59" t="str">
        <f t="shared" si="56"/>
        <v/>
      </c>
      <c r="I137" s="17"/>
      <c r="J137" s="59" t="str">
        <f t="shared" si="57"/>
        <v/>
      </c>
      <c r="K137" s="67"/>
      <c r="L137" s="26" t="str">
        <f t="shared" si="58"/>
        <v xml:space="preserve"> </v>
      </c>
      <c r="M137" s="71"/>
      <c r="N137" s="59" t="str">
        <f t="shared" si="52"/>
        <v/>
      </c>
      <c r="O137" s="27"/>
      <c r="P137" s="59" t="str">
        <f t="shared" si="59"/>
        <v/>
      </c>
      <c r="Q137" s="15"/>
    </row>
    <row r="138" spans="1:17">
      <c r="A138" s="19"/>
      <c r="B138" s="24" t="str">
        <f t="shared" si="53"/>
        <v/>
      </c>
      <c r="C138" s="28"/>
      <c r="D138" s="59" t="str">
        <f t="shared" si="54"/>
        <v/>
      </c>
      <c r="E138" s="18"/>
      <c r="F138" s="59" t="str">
        <f t="shared" si="55"/>
        <v/>
      </c>
      <c r="G138" s="17"/>
      <c r="H138" s="59" t="str">
        <f t="shared" si="56"/>
        <v/>
      </c>
      <c r="I138" s="17"/>
      <c r="J138" s="59" t="str">
        <f t="shared" si="57"/>
        <v/>
      </c>
      <c r="K138" s="67"/>
      <c r="L138" s="26" t="str">
        <f t="shared" si="58"/>
        <v xml:space="preserve"> </v>
      </c>
      <c r="M138" s="71"/>
      <c r="N138" s="59" t="str">
        <f t="shared" si="52"/>
        <v/>
      </c>
      <c r="O138" s="27"/>
      <c r="P138" s="59" t="str">
        <f t="shared" si="59"/>
        <v/>
      </c>
      <c r="Q138" s="15"/>
    </row>
    <row r="139" spans="1:17">
      <c r="A139" s="19"/>
      <c r="B139" s="24" t="str">
        <f t="shared" si="53"/>
        <v/>
      </c>
      <c r="C139" s="28"/>
      <c r="D139" s="59" t="str">
        <f t="shared" si="54"/>
        <v/>
      </c>
      <c r="E139" s="18"/>
      <c r="F139" s="59" t="str">
        <f t="shared" si="55"/>
        <v/>
      </c>
      <c r="G139" s="17"/>
      <c r="H139" s="59" t="str">
        <f t="shared" si="56"/>
        <v/>
      </c>
      <c r="I139" s="17"/>
      <c r="J139" s="59" t="str">
        <f t="shared" si="57"/>
        <v/>
      </c>
      <c r="K139" s="67"/>
      <c r="L139" s="26" t="str">
        <f t="shared" si="58"/>
        <v xml:space="preserve"> </v>
      </c>
      <c r="M139" s="71"/>
      <c r="N139" s="59" t="str">
        <f t="shared" si="52"/>
        <v/>
      </c>
      <c r="O139" s="27"/>
      <c r="P139" s="59" t="str">
        <f t="shared" si="59"/>
        <v/>
      </c>
      <c r="Q139" s="16"/>
    </row>
    <row r="140" spans="1:17">
      <c r="A140" s="19"/>
      <c r="B140" s="24" t="str">
        <f t="shared" si="53"/>
        <v/>
      </c>
      <c r="C140" s="28"/>
      <c r="D140" s="59" t="str">
        <f t="shared" si="54"/>
        <v/>
      </c>
      <c r="E140" s="18"/>
      <c r="F140" s="59" t="str">
        <f t="shared" si="55"/>
        <v/>
      </c>
      <c r="G140" s="17"/>
      <c r="H140" s="59" t="str">
        <f t="shared" si="56"/>
        <v/>
      </c>
      <c r="I140" s="17"/>
      <c r="J140" s="59" t="str">
        <f t="shared" si="57"/>
        <v/>
      </c>
      <c r="K140" s="67"/>
      <c r="L140" s="26" t="str">
        <f t="shared" si="58"/>
        <v xml:space="preserve"> </v>
      </c>
      <c r="M140" s="71"/>
      <c r="N140" s="59" t="str">
        <f t="shared" si="52"/>
        <v/>
      </c>
      <c r="O140" s="27"/>
      <c r="P140" s="59" t="str">
        <f t="shared" si="59"/>
        <v/>
      </c>
      <c r="Q140" s="16"/>
    </row>
    <row r="141" spans="1:17">
      <c r="A141" s="19"/>
      <c r="B141" s="24" t="str">
        <f t="shared" si="53"/>
        <v/>
      </c>
      <c r="C141" s="28"/>
      <c r="D141" s="59" t="str">
        <f t="shared" si="54"/>
        <v/>
      </c>
      <c r="E141" s="18"/>
      <c r="F141" s="59" t="str">
        <f t="shared" si="55"/>
        <v/>
      </c>
      <c r="G141" s="17"/>
      <c r="H141" s="59" t="str">
        <f t="shared" si="56"/>
        <v/>
      </c>
      <c r="I141" s="17"/>
      <c r="J141" s="59" t="str">
        <f t="shared" si="57"/>
        <v/>
      </c>
      <c r="K141" s="67"/>
      <c r="L141" s="26" t="str">
        <f t="shared" si="58"/>
        <v xml:space="preserve"> </v>
      </c>
      <c r="M141" s="71"/>
      <c r="N141" s="59" t="str">
        <f t="shared" si="52"/>
        <v/>
      </c>
      <c r="O141" s="27"/>
      <c r="P141" s="59" t="str">
        <f t="shared" si="59"/>
        <v/>
      </c>
      <c r="Q141" s="15"/>
    </row>
    <row r="142" spans="1:17">
      <c r="A142" s="13"/>
      <c r="B142" s="14"/>
      <c r="C142" s="35"/>
      <c r="D142" s="36">
        <f>IF(COUNT(D130:D141)&gt;=2,LARGE(D130:D141,1)+LARGE(D130:D141,2),IF(COUNT(D130:D141)=1,LARGE(D130:D141,1),""))</f>
        <v>801</v>
      </c>
      <c r="E142" s="37"/>
      <c r="F142" s="36">
        <f>IF(COUNT(F130:F141)&gt;=2,LARGE(F130:F141,1)+LARGE(F130:F141,2),IF(COUNT(F130:F141)=1,LARGE(F130:F141,1),""))</f>
        <v>532</v>
      </c>
      <c r="G142" s="36"/>
      <c r="H142" s="36">
        <f>IF(COUNT(H130:H141)&gt;=2,LARGE(H130:H141,1)+LARGE(H130:H141,2),IF(COUNT(H130:H141)=1,LARGE(H130:H141,1),""))</f>
        <v>533</v>
      </c>
      <c r="I142" s="36"/>
      <c r="J142" s="36">
        <f>IF(COUNT(J130:J141)&gt;=2,LARGE(J130:J141,1)+LARGE(J130:J141,2),IF(COUNT(J130:J141)=1,LARGE(J130:J141,1),""))</f>
        <v>201</v>
      </c>
      <c r="K142" s="69"/>
      <c r="L142" s="38"/>
      <c r="M142" s="72"/>
      <c r="N142" s="36">
        <f>IF(COUNT(N130:N141)&gt;=2,LARGE(N130:N141,1)+LARGE(N130:N141,2),IF(COUNT(N130:N141)=1,LARGE(N130:N141,1),""))</f>
        <v>741</v>
      </c>
      <c r="O142" s="39"/>
      <c r="P142" s="36">
        <f>IF((COUNT(P130:P141)&gt;=1),LARGE(P130:P141,1),"")</f>
        <v>229</v>
      </c>
      <c r="Q142" s="25">
        <f>IF(OR(D142&lt;&gt;"",F142&lt;&gt;"",H142&lt;&gt;"",J142&lt;&gt;"",N142&lt;&gt;"",P142&lt;&gt;""),SUM(D142,F142,H142,J142,N142,P142),"")</f>
        <v>3037</v>
      </c>
    </row>
    <row r="143" spans="1:17">
      <c r="A143" s="20"/>
      <c r="B143" s="21"/>
      <c r="C143" s="29"/>
      <c r="D143" s="30"/>
      <c r="E143" s="31"/>
      <c r="F143" s="30"/>
      <c r="G143" s="30"/>
      <c r="H143" s="30"/>
      <c r="I143" s="30"/>
      <c r="J143" s="30"/>
      <c r="K143" s="70"/>
      <c r="L143" s="32"/>
      <c r="M143" s="73"/>
      <c r="N143" s="30"/>
      <c r="O143" s="33"/>
      <c r="P143" s="30"/>
      <c r="Q143" s="22"/>
    </row>
    <row r="144" spans="1:17">
      <c r="A144" s="19" t="s">
        <v>115</v>
      </c>
      <c r="B144" s="23" t="s">
        <v>114</v>
      </c>
      <c r="C144" s="28">
        <v>8.1</v>
      </c>
      <c r="D144" s="59">
        <f>IF(AND(C144&gt;5.9,C144&lt;11.2),TRUNC(58.015*(POWER((11.26-C144),1.81))),IF(C144&gt;11.1,0,""))</f>
        <v>465</v>
      </c>
      <c r="E144" s="57"/>
      <c r="F144" s="59" t="str">
        <f>IF(AND(E144&gt;10.21,E144&lt;99.75),TRUNC((5.33*POWER(E144-9.98,1.1))),IF(AND(E144&gt;0,E144&lt;10.22),0,""))</f>
        <v/>
      </c>
      <c r="G144" s="17"/>
      <c r="H144" s="59" t="str">
        <f>IF(AND(G144&gt;76,G144&lt;250),TRUNC((0.8465*POWER(G144-75,1.42))),IF(AND(G144&gt;0,G144&lt;77),0,""))</f>
        <v/>
      </c>
      <c r="I144" s="58">
        <v>386</v>
      </c>
      <c r="J144" s="59">
        <f>IF(AND(I144&gt;224,I144&lt;730),TRUNC((0.14354*POWER(I144-220,1.4))),IF(AND(I144&gt;0,I144&lt;225),0,""))</f>
        <v>184</v>
      </c>
      <c r="K144" s="66"/>
      <c r="L144" s="26" t="str">
        <f>IF(K144&gt;0,":"," ")</f>
        <v xml:space="preserve"> </v>
      </c>
      <c r="M144" s="71"/>
      <c r="N144" s="59" t="str">
        <f t="shared" ref="N144:N155" si="60">IF(OR(AND(K144=2,M144&gt;30.18),K144=3,K144=4,AND(K144=5,M144&lt;5.51)),TRUNC(0.08713*(POWER((305.5-(K144*60+M144)),1.85))),IF(AND(K144&gt;=5,M144&gt;5.5),0,""))</f>
        <v/>
      </c>
      <c r="O144" s="27">
        <v>34</v>
      </c>
      <c r="P144" s="59">
        <f>IF(AND(O144&gt;25.9,O144&lt;43.6),TRUNC(4.86338*(POWER((44-O144),1.81))),IF(AND(O144&lt;26,O144&gt;43.5),0,""))</f>
        <v>314</v>
      </c>
      <c r="Q144" s="6"/>
    </row>
    <row r="145" spans="1:17">
      <c r="A145" s="19" t="s">
        <v>116</v>
      </c>
      <c r="B145" s="24" t="str">
        <f t="shared" ref="B145:B155" si="61">IF(AND(A145&lt;&gt;"",B144&lt;&gt;""),B144,"")</f>
        <v>Gymnázium Jířího z Poděbrad</v>
      </c>
      <c r="C145" s="28">
        <v>9.1</v>
      </c>
      <c r="D145" s="59">
        <f t="shared" ref="D145:D155" si="62">IF(AND(C145&gt;5.9,C145&lt;11.2),TRUNC(58.015*(POWER((11.26-C145),1.81))),IF(C145&gt;11.1,0,""))</f>
        <v>233</v>
      </c>
      <c r="E145" s="18"/>
      <c r="F145" s="59" t="str">
        <f t="shared" ref="F145:F155" si="63">IF(AND(E145&gt;10.21,E145&lt;99.75),TRUNC((5.33*POWER(E145-9.98,1.1))),IF(AND(E145&gt;0,E145&lt;10.22),0,""))</f>
        <v/>
      </c>
      <c r="G145" s="17"/>
      <c r="H145" s="59" t="str">
        <f t="shared" ref="H145:H155" si="64">IF(AND(G145&gt;76,G145&lt;250),TRUNC((0.8465*POWER(G145-75,1.42))),IF(AND(G145&gt;0,G145&lt;77),0,""))</f>
        <v/>
      </c>
      <c r="I145" s="17"/>
      <c r="J145" s="59" t="str">
        <f t="shared" ref="J145:J155" si="65">IF(AND(I145&gt;224,I145&lt;730),TRUNC((0.14354*POWER(I145-220,1.4))),IF(AND(I145&gt;0,I145&lt;225),0,""))</f>
        <v/>
      </c>
      <c r="K145" s="67"/>
      <c r="L145" s="26" t="str">
        <f t="shared" ref="L145:L155" si="66">IF(K145&gt;0,":"," ")</f>
        <v xml:space="preserve"> </v>
      </c>
      <c r="M145" s="71"/>
      <c r="N145" s="59" t="str">
        <f t="shared" si="60"/>
        <v/>
      </c>
      <c r="O145" s="27"/>
      <c r="P145" s="59" t="str">
        <f t="shared" ref="P145:P155" si="67">IF(AND(O145&gt;25.9,O145&lt;43.6),TRUNC(4.86338*(POWER((44-O145),1.81))),IF(AND(O145&lt;26,O145&gt;43.5),0,""))</f>
        <v/>
      </c>
      <c r="Q145" s="6"/>
    </row>
    <row r="146" spans="1:17">
      <c r="A146" s="19" t="s">
        <v>261</v>
      </c>
      <c r="B146" s="24" t="str">
        <f t="shared" si="61"/>
        <v>Gymnázium Jířího z Poděbrad</v>
      </c>
      <c r="C146" s="28">
        <v>8.8000000000000007</v>
      </c>
      <c r="D146" s="59">
        <f t="shared" si="62"/>
        <v>295</v>
      </c>
      <c r="E146" s="18"/>
      <c r="F146" s="59" t="str">
        <f t="shared" si="63"/>
        <v/>
      </c>
      <c r="G146" s="17"/>
      <c r="H146" s="59" t="str">
        <f t="shared" si="64"/>
        <v/>
      </c>
      <c r="I146" s="17"/>
      <c r="J146" s="59" t="str">
        <f t="shared" si="65"/>
        <v/>
      </c>
      <c r="K146" s="68"/>
      <c r="L146" s="26" t="str">
        <f t="shared" si="66"/>
        <v xml:space="preserve"> </v>
      </c>
      <c r="M146" s="71"/>
      <c r="N146" s="59" t="str">
        <f t="shared" si="60"/>
        <v/>
      </c>
      <c r="O146" s="27"/>
      <c r="P146" s="59" t="str">
        <f t="shared" si="67"/>
        <v/>
      </c>
      <c r="Q146" s="6"/>
    </row>
    <row r="147" spans="1:17">
      <c r="A147" s="19" t="s">
        <v>118</v>
      </c>
      <c r="B147" s="24" t="str">
        <f t="shared" si="61"/>
        <v>Gymnázium Jířího z Poděbrad</v>
      </c>
      <c r="C147" s="28"/>
      <c r="D147" s="59" t="str">
        <f t="shared" si="62"/>
        <v/>
      </c>
      <c r="E147" s="18"/>
      <c r="F147" s="59" t="str">
        <f t="shared" si="63"/>
        <v/>
      </c>
      <c r="G147" s="17"/>
      <c r="H147" s="59" t="str">
        <f t="shared" si="64"/>
        <v/>
      </c>
      <c r="I147" s="17"/>
      <c r="J147" s="59" t="str">
        <f t="shared" si="65"/>
        <v/>
      </c>
      <c r="K147" s="67">
        <v>3</v>
      </c>
      <c r="L147" s="26" t="str">
        <f t="shared" si="66"/>
        <v>:</v>
      </c>
      <c r="M147" s="71">
        <v>52.8</v>
      </c>
      <c r="N147" s="59">
        <f t="shared" si="60"/>
        <v>242</v>
      </c>
      <c r="O147" s="27"/>
      <c r="P147" s="59" t="str">
        <f t="shared" si="67"/>
        <v/>
      </c>
      <c r="Q147" s="15"/>
    </row>
    <row r="148" spans="1:17">
      <c r="A148" s="19" t="s">
        <v>119</v>
      </c>
      <c r="B148" s="24" t="str">
        <f t="shared" si="61"/>
        <v>Gymnázium Jířího z Poděbrad</v>
      </c>
      <c r="C148" s="28"/>
      <c r="D148" s="59" t="str">
        <f t="shared" si="62"/>
        <v/>
      </c>
      <c r="E148" s="18"/>
      <c r="F148" s="59" t="str">
        <f t="shared" si="63"/>
        <v/>
      </c>
      <c r="G148" s="17"/>
      <c r="H148" s="59" t="str">
        <f t="shared" si="64"/>
        <v/>
      </c>
      <c r="I148" s="17"/>
      <c r="J148" s="59" t="str">
        <f t="shared" si="65"/>
        <v/>
      </c>
      <c r="K148" s="68">
        <v>3</v>
      </c>
      <c r="L148" s="26" t="str">
        <f t="shared" si="66"/>
        <v>:</v>
      </c>
      <c r="M148" s="71">
        <v>41.9</v>
      </c>
      <c r="N148" s="59">
        <f t="shared" si="60"/>
        <v>313</v>
      </c>
      <c r="O148" s="27"/>
      <c r="P148" s="59" t="str">
        <f t="shared" si="67"/>
        <v/>
      </c>
      <c r="Q148" s="15"/>
    </row>
    <row r="149" spans="1:17">
      <c r="A149" s="19" t="s">
        <v>120</v>
      </c>
      <c r="B149" s="24" t="str">
        <f t="shared" si="61"/>
        <v>Gymnázium Jířího z Poděbrad</v>
      </c>
      <c r="C149" s="28"/>
      <c r="D149" s="59" t="str">
        <f t="shared" si="62"/>
        <v/>
      </c>
      <c r="E149" s="18">
        <v>35.43</v>
      </c>
      <c r="F149" s="59">
        <f t="shared" si="63"/>
        <v>187</v>
      </c>
      <c r="G149" s="17">
        <v>140</v>
      </c>
      <c r="H149" s="59">
        <f t="shared" si="64"/>
        <v>317</v>
      </c>
      <c r="I149" s="17"/>
      <c r="J149" s="59" t="str">
        <f t="shared" si="65"/>
        <v/>
      </c>
      <c r="K149" s="67"/>
      <c r="L149" s="26" t="str">
        <f t="shared" si="66"/>
        <v xml:space="preserve"> </v>
      </c>
      <c r="M149" s="71"/>
      <c r="N149" s="59" t="str">
        <f t="shared" si="60"/>
        <v/>
      </c>
      <c r="O149" s="27"/>
      <c r="P149" s="59" t="str">
        <f t="shared" si="67"/>
        <v/>
      </c>
      <c r="Q149" s="15"/>
    </row>
    <row r="150" spans="1:17">
      <c r="A150" s="19" t="s">
        <v>121</v>
      </c>
      <c r="B150" s="24" t="str">
        <f t="shared" si="61"/>
        <v>Gymnázium Jířího z Poděbrad</v>
      </c>
      <c r="C150" s="28"/>
      <c r="D150" s="59" t="str">
        <f t="shared" si="62"/>
        <v/>
      </c>
      <c r="E150" s="18"/>
      <c r="F150" s="59" t="str">
        <f t="shared" si="63"/>
        <v/>
      </c>
      <c r="G150" s="17">
        <v>135</v>
      </c>
      <c r="H150" s="59">
        <f t="shared" si="64"/>
        <v>283</v>
      </c>
      <c r="I150" s="17">
        <v>371</v>
      </c>
      <c r="J150" s="59">
        <f t="shared" si="65"/>
        <v>161</v>
      </c>
      <c r="K150" s="67"/>
      <c r="L150" s="26" t="str">
        <f t="shared" si="66"/>
        <v xml:space="preserve"> </v>
      </c>
      <c r="M150" s="71"/>
      <c r="N150" s="59" t="str">
        <f t="shared" si="60"/>
        <v/>
      </c>
      <c r="O150" s="27"/>
      <c r="P150" s="59" t="str">
        <f t="shared" si="67"/>
        <v/>
      </c>
      <c r="Q150" s="15"/>
    </row>
    <row r="151" spans="1:17">
      <c r="A151" s="19" t="s">
        <v>122</v>
      </c>
      <c r="B151" s="24" t="str">
        <f t="shared" si="61"/>
        <v>Gymnázium Jířího z Poděbrad</v>
      </c>
      <c r="C151" s="28"/>
      <c r="D151" s="59" t="str">
        <f t="shared" si="62"/>
        <v/>
      </c>
      <c r="E151" s="18">
        <v>35.659999999999997</v>
      </c>
      <c r="F151" s="59">
        <f t="shared" si="63"/>
        <v>189</v>
      </c>
      <c r="G151" s="17">
        <v>140</v>
      </c>
      <c r="H151" s="59">
        <f t="shared" si="64"/>
        <v>317</v>
      </c>
      <c r="I151" s="17"/>
      <c r="J151" s="59" t="str">
        <f t="shared" si="65"/>
        <v/>
      </c>
      <c r="K151" s="67"/>
      <c r="L151" s="26" t="str">
        <f t="shared" si="66"/>
        <v xml:space="preserve"> </v>
      </c>
      <c r="M151" s="71"/>
      <c r="N151" s="59" t="str">
        <f t="shared" si="60"/>
        <v/>
      </c>
      <c r="O151" s="27"/>
      <c r="P151" s="59" t="str">
        <f t="shared" si="67"/>
        <v/>
      </c>
      <c r="Q151" s="15"/>
    </row>
    <row r="152" spans="1:17">
      <c r="A152" s="19" t="s">
        <v>123</v>
      </c>
      <c r="B152" s="24" t="str">
        <f t="shared" si="61"/>
        <v>Gymnázium Jířího z Poděbrad</v>
      </c>
      <c r="C152" s="28"/>
      <c r="D152" s="59" t="str">
        <f t="shared" si="62"/>
        <v/>
      </c>
      <c r="E152" s="18">
        <v>47.38</v>
      </c>
      <c r="F152" s="59">
        <f t="shared" si="63"/>
        <v>286</v>
      </c>
      <c r="G152" s="17"/>
      <c r="H152" s="59" t="str">
        <f t="shared" si="64"/>
        <v/>
      </c>
      <c r="I152" s="17">
        <v>382</v>
      </c>
      <c r="J152" s="59">
        <f t="shared" si="65"/>
        <v>177</v>
      </c>
      <c r="K152" s="67"/>
      <c r="L152" s="26" t="str">
        <f t="shared" si="66"/>
        <v xml:space="preserve"> </v>
      </c>
      <c r="M152" s="71"/>
      <c r="N152" s="59" t="str">
        <f t="shared" si="60"/>
        <v/>
      </c>
      <c r="O152" s="27"/>
      <c r="P152" s="59" t="str">
        <f t="shared" si="67"/>
        <v/>
      </c>
      <c r="Q152" s="15"/>
    </row>
    <row r="153" spans="1:17">
      <c r="A153" s="19" t="s">
        <v>124</v>
      </c>
      <c r="B153" s="24" t="str">
        <f t="shared" si="61"/>
        <v>Gymnázium Jířího z Poděbrad</v>
      </c>
      <c r="C153" s="28"/>
      <c r="D153" s="59" t="str">
        <f t="shared" si="62"/>
        <v/>
      </c>
      <c r="E153" s="18"/>
      <c r="F153" s="59" t="str">
        <f t="shared" si="63"/>
        <v/>
      </c>
      <c r="G153" s="17"/>
      <c r="H153" s="59" t="str">
        <f t="shared" si="64"/>
        <v/>
      </c>
      <c r="I153" s="17"/>
      <c r="J153" s="59" t="str">
        <f t="shared" si="65"/>
        <v/>
      </c>
      <c r="K153" s="67"/>
      <c r="L153" s="26" t="str">
        <f t="shared" si="66"/>
        <v xml:space="preserve"> </v>
      </c>
      <c r="M153" s="71"/>
      <c r="N153" s="59" t="str">
        <f t="shared" si="60"/>
        <v/>
      </c>
      <c r="O153" s="27"/>
      <c r="P153" s="59" t="str">
        <f t="shared" si="67"/>
        <v/>
      </c>
      <c r="Q153" s="16"/>
    </row>
    <row r="154" spans="1:17">
      <c r="A154" s="19" t="s">
        <v>117</v>
      </c>
      <c r="B154" s="24" t="str">
        <f t="shared" si="61"/>
        <v>Gymnázium Jířího z Poděbrad</v>
      </c>
      <c r="C154" s="28"/>
      <c r="D154" s="59" t="str">
        <f t="shared" si="62"/>
        <v/>
      </c>
      <c r="E154" s="18"/>
      <c r="F154" s="59" t="str">
        <f t="shared" si="63"/>
        <v/>
      </c>
      <c r="G154" s="17"/>
      <c r="H154" s="59" t="str">
        <f t="shared" si="64"/>
        <v/>
      </c>
      <c r="I154" s="17"/>
      <c r="J154" s="59" t="str">
        <f t="shared" si="65"/>
        <v/>
      </c>
      <c r="K154" s="67">
        <v>3</v>
      </c>
      <c r="L154" s="26" t="str">
        <f t="shared" si="66"/>
        <v>:</v>
      </c>
      <c r="M154" s="71">
        <v>27.9</v>
      </c>
      <c r="N154" s="59">
        <f t="shared" si="60"/>
        <v>417</v>
      </c>
      <c r="O154" s="27"/>
      <c r="P154" s="59" t="str">
        <f t="shared" si="67"/>
        <v/>
      </c>
      <c r="Q154" s="16"/>
    </row>
    <row r="155" spans="1:17">
      <c r="A155" s="19"/>
      <c r="B155" s="24" t="str">
        <f t="shared" si="61"/>
        <v/>
      </c>
      <c r="C155" s="28"/>
      <c r="D155" s="59" t="str">
        <f t="shared" si="62"/>
        <v/>
      </c>
      <c r="E155" s="18"/>
      <c r="F155" s="59" t="str">
        <f t="shared" si="63"/>
        <v/>
      </c>
      <c r="G155" s="17"/>
      <c r="H155" s="59" t="str">
        <f t="shared" si="64"/>
        <v/>
      </c>
      <c r="I155" s="17"/>
      <c r="J155" s="59" t="str">
        <f t="shared" si="65"/>
        <v/>
      </c>
      <c r="K155" s="67"/>
      <c r="L155" s="26" t="str">
        <f t="shared" si="66"/>
        <v xml:space="preserve"> </v>
      </c>
      <c r="M155" s="71"/>
      <c r="N155" s="59" t="str">
        <f t="shared" si="60"/>
        <v/>
      </c>
      <c r="O155" s="27"/>
      <c r="P155" s="59" t="str">
        <f t="shared" si="67"/>
        <v/>
      </c>
      <c r="Q155" s="15"/>
    </row>
    <row r="156" spans="1:17">
      <c r="A156" s="13"/>
      <c r="B156" s="14"/>
      <c r="C156" s="35"/>
      <c r="D156" s="36">
        <f>IF(COUNT(D144:D155)&gt;=2,LARGE(D144:D155,1)+LARGE(D144:D155,2),IF(COUNT(D144:D155)=1,LARGE(D144:D155,1),""))</f>
        <v>760</v>
      </c>
      <c r="E156" s="37"/>
      <c r="F156" s="36">
        <f>IF(COUNT(F144:F155)&gt;=2,LARGE(F144:F155,1)+LARGE(F144:F155,2),IF(COUNT(F144:F155)=1,LARGE(F144:F155,1),""))</f>
        <v>475</v>
      </c>
      <c r="G156" s="36"/>
      <c r="H156" s="36">
        <f>IF(COUNT(H144:H155)&gt;=2,LARGE(H144:H155,1)+LARGE(H144:H155,2),IF(COUNT(H144:H155)=1,LARGE(H144:H155,1),""))</f>
        <v>634</v>
      </c>
      <c r="I156" s="36"/>
      <c r="J156" s="36">
        <f>IF(COUNT(J144:J155)&gt;=2,LARGE(J144:J155,1)+LARGE(J144:J155,2),IF(COUNT(J144:J155)=1,LARGE(J144:J155,1),""))</f>
        <v>361</v>
      </c>
      <c r="K156" s="69"/>
      <c r="L156" s="38"/>
      <c r="M156" s="72"/>
      <c r="N156" s="36">
        <f>IF(COUNT(N144:N155)&gt;=2,LARGE(N144:N155,1)+LARGE(N144:N155,2),IF(COUNT(N144:N155)=1,LARGE(N144:N155,1),""))</f>
        <v>730</v>
      </c>
      <c r="O156" s="39"/>
      <c r="P156" s="36">
        <f>IF((COUNT(P144:P155)&gt;=1),LARGE(P144:P155,1),"")</f>
        <v>314</v>
      </c>
      <c r="Q156" s="25">
        <f>IF(OR(D156&lt;&gt;"",F156&lt;&gt;"",H156&lt;&gt;"",J156&lt;&gt;"",N156&lt;&gt;"",P156&lt;&gt;""),SUM(D156,F156,H156,J156,N156,P156),"")</f>
        <v>3274</v>
      </c>
    </row>
    <row r="157" spans="1:17">
      <c r="A157" s="20"/>
      <c r="B157" s="21"/>
      <c r="C157" s="29"/>
      <c r="D157" s="30"/>
      <c r="E157" s="31"/>
      <c r="F157" s="30"/>
      <c r="G157" s="30"/>
      <c r="H157" s="30"/>
      <c r="I157" s="30"/>
      <c r="J157" s="30"/>
      <c r="K157" s="70"/>
      <c r="L157" s="32"/>
      <c r="M157" s="73"/>
      <c r="N157" s="30"/>
      <c r="O157" s="33"/>
      <c r="P157" s="30"/>
      <c r="Q157" s="22"/>
    </row>
    <row r="158" spans="1:17">
      <c r="A158" s="19" t="s">
        <v>127</v>
      </c>
      <c r="B158" s="23" t="s">
        <v>125</v>
      </c>
      <c r="C158" s="28">
        <v>9</v>
      </c>
      <c r="D158" s="59">
        <f>IF(AND(C158&gt;5.9,C158&lt;11.2),TRUNC(58.015*(POWER((11.26-C158),1.81))),IF(C158&gt;11.1,0,""))</f>
        <v>253</v>
      </c>
      <c r="E158" s="57"/>
      <c r="F158" s="59" t="str">
        <f>IF(AND(E158&gt;10.21,E158&lt;99.75),TRUNC((5.33*POWER(E158-9.98,1.1))),IF(AND(E158&gt;0,E158&lt;10.22),0,""))</f>
        <v/>
      </c>
      <c r="G158" s="17"/>
      <c r="H158" s="59" t="str">
        <f>IF(AND(G158&gt;76,G158&lt;250),TRUNC((0.8465*POWER(G158-75,1.42))),IF(AND(G158&gt;0,G158&lt;77),0,""))</f>
        <v/>
      </c>
      <c r="I158" s="58"/>
      <c r="J158" s="59" t="str">
        <f>IF(AND(I158&gt;224,I158&lt;730),TRUNC((0.14354*POWER(I158-220,1.4))),IF(AND(I158&gt;0,I158&lt;225),0,""))</f>
        <v/>
      </c>
      <c r="K158" s="66"/>
      <c r="L158" s="26" t="str">
        <f>IF(K158&gt;0,":"," ")</f>
        <v xml:space="preserve"> </v>
      </c>
      <c r="M158" s="71"/>
      <c r="N158" s="59" t="str">
        <f t="shared" ref="N158:N169" si="68">IF(OR(AND(K158=2,M158&gt;30.18),K158=3,K158=4,AND(K158=5,M158&lt;5.51)),TRUNC(0.08713*(POWER((305.5-(K158*60+M158)),1.85))),IF(AND(K158&gt;=5,M158&gt;5.5),0,""))</f>
        <v/>
      </c>
      <c r="O158" s="27">
        <v>34</v>
      </c>
      <c r="P158" s="59">
        <f>IF(AND(O158&gt;25.9,O158&lt;43.6),TRUNC(4.86338*(POWER((44-O158),1.81))),IF(AND(O158&lt;26,O158&gt;43.5),0,""))</f>
        <v>314</v>
      </c>
      <c r="Q158" s="6"/>
    </row>
    <row r="159" spans="1:17">
      <c r="A159" s="19" t="s">
        <v>128</v>
      </c>
      <c r="B159" s="24" t="str">
        <f t="shared" ref="B159:B169" si="69">IF(AND(A159&lt;&gt;"",B158&lt;&gt;""),B158,"")</f>
        <v>ZŠ T.G.Masaryka Milovice</v>
      </c>
      <c r="C159" s="28"/>
      <c r="D159" s="59" t="str">
        <f t="shared" ref="D159:D169" si="70">IF(AND(C159&gt;5.9,C159&lt;11.2),TRUNC(58.015*(POWER((11.26-C159),1.81))),IF(C159&gt;11.1,0,""))</f>
        <v/>
      </c>
      <c r="E159" s="18">
        <v>45.8</v>
      </c>
      <c r="F159" s="59">
        <f t="shared" ref="F159:F169" si="71">IF(AND(E159&gt;10.21,E159&lt;99.75),TRUNC((5.33*POWER(E159-9.98,1.1))),IF(AND(E159&gt;0,E159&lt;10.22),0,""))</f>
        <v>273</v>
      </c>
      <c r="G159" s="17"/>
      <c r="H159" s="59" t="str">
        <f t="shared" ref="H159:H169" si="72">IF(AND(G159&gt;76,G159&lt;250),TRUNC((0.8465*POWER(G159-75,1.42))),IF(AND(G159&gt;0,G159&lt;77),0,""))</f>
        <v/>
      </c>
      <c r="I159" s="17"/>
      <c r="J159" s="59" t="str">
        <f t="shared" ref="J159:J169" si="73">IF(AND(I159&gt;224,I159&lt;730),TRUNC((0.14354*POWER(I159-220,1.4))),IF(AND(I159&gt;0,I159&lt;225),0,""))</f>
        <v/>
      </c>
      <c r="K159" s="67"/>
      <c r="L159" s="26" t="str">
        <f t="shared" ref="L159:L169" si="74">IF(K159&gt;0,":"," ")</f>
        <v xml:space="preserve"> </v>
      </c>
      <c r="M159" s="71"/>
      <c r="N159" s="59" t="str">
        <f t="shared" si="68"/>
        <v/>
      </c>
      <c r="O159" s="27"/>
      <c r="P159" s="59" t="str">
        <f t="shared" ref="P159:P169" si="75">IF(AND(O159&gt;25.9,O159&lt;43.6),TRUNC(4.86338*(POWER((44-O159),1.81))),IF(AND(O159&lt;26,O159&gt;43.5),0,""))</f>
        <v/>
      </c>
      <c r="Q159" s="6"/>
    </row>
    <row r="160" spans="1:17">
      <c r="A160" s="19" t="s">
        <v>129</v>
      </c>
      <c r="B160" s="24" t="str">
        <f t="shared" si="69"/>
        <v>ZŠ T.G.Masaryka Milovice</v>
      </c>
      <c r="C160" s="28">
        <v>9.4</v>
      </c>
      <c r="D160" s="59">
        <f t="shared" si="70"/>
        <v>178</v>
      </c>
      <c r="E160" s="18"/>
      <c r="F160" s="59" t="str">
        <f t="shared" si="71"/>
        <v/>
      </c>
      <c r="G160" s="17"/>
      <c r="H160" s="59" t="str">
        <f t="shared" si="72"/>
        <v/>
      </c>
      <c r="I160" s="17"/>
      <c r="J160" s="59" t="str">
        <f t="shared" si="73"/>
        <v/>
      </c>
      <c r="K160" s="68"/>
      <c r="L160" s="26" t="str">
        <f t="shared" si="74"/>
        <v xml:space="preserve"> </v>
      </c>
      <c r="M160" s="71"/>
      <c r="N160" s="59" t="str">
        <f t="shared" si="68"/>
        <v/>
      </c>
      <c r="O160" s="27"/>
      <c r="P160" s="59" t="str">
        <f t="shared" si="75"/>
        <v/>
      </c>
      <c r="Q160" s="6"/>
    </row>
    <row r="161" spans="1:17">
      <c r="A161" s="19" t="s">
        <v>130</v>
      </c>
      <c r="B161" s="24" t="str">
        <f t="shared" si="69"/>
        <v>ZŠ T.G.Masaryka Milovice</v>
      </c>
      <c r="C161" s="28"/>
      <c r="D161" s="59" t="str">
        <f t="shared" si="70"/>
        <v/>
      </c>
      <c r="E161" s="18"/>
      <c r="F161" s="59" t="str">
        <f t="shared" si="71"/>
        <v/>
      </c>
      <c r="G161" s="17"/>
      <c r="H161" s="59" t="str">
        <f t="shared" si="72"/>
        <v/>
      </c>
      <c r="I161" s="17"/>
      <c r="J161" s="59" t="str">
        <f t="shared" si="73"/>
        <v/>
      </c>
      <c r="K161" s="67">
        <v>3</v>
      </c>
      <c r="L161" s="26" t="str">
        <f t="shared" si="74"/>
        <v>:</v>
      </c>
      <c r="M161" s="71">
        <v>44.4</v>
      </c>
      <c r="N161" s="59">
        <f t="shared" si="68"/>
        <v>296</v>
      </c>
      <c r="O161" s="27"/>
      <c r="P161" s="59" t="str">
        <f t="shared" si="75"/>
        <v/>
      </c>
      <c r="Q161" s="15"/>
    </row>
    <row r="162" spans="1:17">
      <c r="A162" s="19" t="s">
        <v>131</v>
      </c>
      <c r="B162" s="24" t="str">
        <f t="shared" si="69"/>
        <v>ZŠ T.G.Masaryka Milovice</v>
      </c>
      <c r="C162" s="28"/>
      <c r="D162" s="59" t="str">
        <f t="shared" si="70"/>
        <v/>
      </c>
      <c r="E162" s="18"/>
      <c r="F162" s="59" t="str">
        <f t="shared" si="71"/>
        <v/>
      </c>
      <c r="G162" s="17"/>
      <c r="H162" s="59" t="str">
        <f t="shared" si="72"/>
        <v/>
      </c>
      <c r="I162" s="17"/>
      <c r="J162" s="59" t="str">
        <f t="shared" si="73"/>
        <v/>
      </c>
      <c r="K162" s="68">
        <v>3</v>
      </c>
      <c r="L162" s="26" t="str">
        <f t="shared" si="74"/>
        <v>:</v>
      </c>
      <c r="M162" s="71">
        <v>56.6</v>
      </c>
      <c r="N162" s="59">
        <f t="shared" si="68"/>
        <v>219</v>
      </c>
      <c r="O162" s="27"/>
      <c r="P162" s="59" t="str">
        <f t="shared" si="75"/>
        <v/>
      </c>
      <c r="Q162" s="15"/>
    </row>
    <row r="163" spans="1:17">
      <c r="A163" s="19" t="s">
        <v>132</v>
      </c>
      <c r="B163" s="24" t="str">
        <f t="shared" si="69"/>
        <v>ZŠ T.G.Masaryka Milovice</v>
      </c>
      <c r="C163" s="28"/>
      <c r="D163" s="59" t="str">
        <f t="shared" si="70"/>
        <v/>
      </c>
      <c r="E163" s="18"/>
      <c r="F163" s="59" t="str">
        <f t="shared" si="71"/>
        <v/>
      </c>
      <c r="G163" s="17"/>
      <c r="H163" s="59" t="str">
        <f t="shared" si="72"/>
        <v/>
      </c>
      <c r="I163" s="17"/>
      <c r="J163" s="59" t="str">
        <f t="shared" si="73"/>
        <v/>
      </c>
      <c r="K163" s="67">
        <v>4</v>
      </c>
      <c r="L163" s="26" t="str">
        <f t="shared" si="74"/>
        <v>:</v>
      </c>
      <c r="M163" s="71">
        <v>26</v>
      </c>
      <c r="N163" s="59">
        <f t="shared" si="68"/>
        <v>78</v>
      </c>
      <c r="O163" s="27"/>
      <c r="P163" s="59" t="str">
        <f t="shared" si="75"/>
        <v/>
      </c>
      <c r="Q163" s="15"/>
    </row>
    <row r="164" spans="1:17">
      <c r="A164" s="19" t="s">
        <v>133</v>
      </c>
      <c r="B164" s="24" t="str">
        <f t="shared" si="69"/>
        <v>ZŠ T.G.Masaryka Milovice</v>
      </c>
      <c r="C164" s="28"/>
      <c r="D164" s="59" t="str">
        <f t="shared" si="70"/>
        <v/>
      </c>
      <c r="E164" s="18"/>
      <c r="F164" s="59" t="str">
        <f t="shared" si="71"/>
        <v/>
      </c>
      <c r="G164" s="17">
        <v>150</v>
      </c>
      <c r="H164" s="59">
        <f t="shared" si="72"/>
        <v>389</v>
      </c>
      <c r="I164" s="17">
        <v>402</v>
      </c>
      <c r="J164" s="59">
        <f t="shared" si="73"/>
        <v>209</v>
      </c>
      <c r="K164" s="67"/>
      <c r="L164" s="26" t="str">
        <f t="shared" si="74"/>
        <v xml:space="preserve"> </v>
      </c>
      <c r="M164" s="71"/>
      <c r="N164" s="59" t="str">
        <f t="shared" si="68"/>
        <v/>
      </c>
      <c r="O164" s="27"/>
      <c r="P164" s="59" t="str">
        <f t="shared" si="75"/>
        <v/>
      </c>
      <c r="Q164" s="15"/>
    </row>
    <row r="165" spans="1:17">
      <c r="A165" s="19" t="s">
        <v>336</v>
      </c>
      <c r="B165" s="24" t="str">
        <f t="shared" si="69"/>
        <v>ZŠ T.G.Masaryka Milovice</v>
      </c>
      <c r="C165" s="28"/>
      <c r="D165" s="59" t="str">
        <f t="shared" si="70"/>
        <v/>
      </c>
      <c r="E165" s="18"/>
      <c r="F165" s="59" t="str">
        <f t="shared" si="71"/>
        <v/>
      </c>
      <c r="G165" s="17"/>
      <c r="H165" s="59" t="str">
        <f t="shared" si="72"/>
        <v/>
      </c>
      <c r="I165" s="17">
        <v>407</v>
      </c>
      <c r="J165" s="59">
        <f t="shared" si="73"/>
        <v>217</v>
      </c>
      <c r="K165" s="67"/>
      <c r="L165" s="26" t="str">
        <f t="shared" si="74"/>
        <v xml:space="preserve"> </v>
      </c>
      <c r="M165" s="71"/>
      <c r="N165" s="59" t="str">
        <f t="shared" si="68"/>
        <v/>
      </c>
      <c r="O165" s="27"/>
      <c r="P165" s="59" t="str">
        <f t="shared" si="75"/>
        <v/>
      </c>
      <c r="Q165" s="15"/>
    </row>
    <row r="166" spans="1:17">
      <c r="A166" s="19" t="s">
        <v>134</v>
      </c>
      <c r="B166" s="24" t="str">
        <f t="shared" si="69"/>
        <v>ZŠ T.G.Masaryka Milovice</v>
      </c>
      <c r="C166" s="28"/>
      <c r="D166" s="59" t="str">
        <f t="shared" si="70"/>
        <v/>
      </c>
      <c r="E166" s="18">
        <v>44.15</v>
      </c>
      <c r="F166" s="59">
        <f t="shared" si="71"/>
        <v>259</v>
      </c>
      <c r="G166" s="17"/>
      <c r="H166" s="59" t="str">
        <f t="shared" si="72"/>
        <v/>
      </c>
      <c r="I166" s="17"/>
      <c r="J166" s="59" t="str">
        <f t="shared" si="73"/>
        <v/>
      </c>
      <c r="K166" s="67"/>
      <c r="L166" s="26" t="str">
        <f t="shared" si="74"/>
        <v xml:space="preserve"> </v>
      </c>
      <c r="M166" s="71"/>
      <c r="N166" s="59" t="str">
        <f t="shared" si="68"/>
        <v/>
      </c>
      <c r="O166" s="27"/>
      <c r="P166" s="59" t="str">
        <f t="shared" si="75"/>
        <v/>
      </c>
      <c r="Q166" s="15"/>
    </row>
    <row r="167" spans="1:17">
      <c r="A167" s="19" t="s">
        <v>135</v>
      </c>
      <c r="B167" s="24" t="str">
        <f t="shared" si="69"/>
        <v>ZŠ T.G.Masaryka Milovice</v>
      </c>
      <c r="C167" s="28"/>
      <c r="D167" s="59" t="str">
        <f t="shared" si="70"/>
        <v/>
      </c>
      <c r="E167" s="18">
        <v>39.06</v>
      </c>
      <c r="F167" s="59">
        <f t="shared" si="71"/>
        <v>217</v>
      </c>
      <c r="G167" s="17"/>
      <c r="H167" s="59" t="str">
        <f t="shared" si="72"/>
        <v/>
      </c>
      <c r="I167" s="17">
        <v>345</v>
      </c>
      <c r="J167" s="59">
        <f t="shared" si="73"/>
        <v>123</v>
      </c>
      <c r="K167" s="67"/>
      <c r="L167" s="26" t="str">
        <f t="shared" si="74"/>
        <v xml:space="preserve"> </v>
      </c>
      <c r="M167" s="71"/>
      <c r="N167" s="59" t="str">
        <f t="shared" si="68"/>
        <v/>
      </c>
      <c r="O167" s="27"/>
      <c r="P167" s="59" t="str">
        <f t="shared" si="75"/>
        <v/>
      </c>
      <c r="Q167" s="16"/>
    </row>
    <row r="168" spans="1:17">
      <c r="A168" s="19"/>
      <c r="B168" s="24" t="str">
        <f t="shared" si="69"/>
        <v/>
      </c>
      <c r="C168" s="28"/>
      <c r="D168" s="59" t="str">
        <f t="shared" si="70"/>
        <v/>
      </c>
      <c r="E168" s="18"/>
      <c r="F168" s="59" t="str">
        <f t="shared" si="71"/>
        <v/>
      </c>
      <c r="G168" s="17"/>
      <c r="H168" s="59" t="str">
        <f t="shared" si="72"/>
        <v/>
      </c>
      <c r="I168" s="17"/>
      <c r="J168" s="59" t="str">
        <f t="shared" si="73"/>
        <v/>
      </c>
      <c r="K168" s="67"/>
      <c r="L168" s="26" t="str">
        <f t="shared" si="74"/>
        <v xml:space="preserve"> </v>
      </c>
      <c r="M168" s="71"/>
      <c r="N168" s="59" t="str">
        <f t="shared" si="68"/>
        <v/>
      </c>
      <c r="O168" s="27"/>
      <c r="P168" s="59" t="str">
        <f t="shared" si="75"/>
        <v/>
      </c>
      <c r="Q168" s="16"/>
    </row>
    <row r="169" spans="1:17">
      <c r="A169" s="19"/>
      <c r="B169" s="24" t="str">
        <f t="shared" si="69"/>
        <v/>
      </c>
      <c r="C169" s="28"/>
      <c r="D169" s="59" t="str">
        <f t="shared" si="70"/>
        <v/>
      </c>
      <c r="E169" s="18"/>
      <c r="F169" s="59" t="str">
        <f t="shared" si="71"/>
        <v/>
      </c>
      <c r="G169" s="17"/>
      <c r="H169" s="59" t="str">
        <f t="shared" si="72"/>
        <v/>
      </c>
      <c r="I169" s="17"/>
      <c r="J169" s="59" t="str">
        <f t="shared" si="73"/>
        <v/>
      </c>
      <c r="K169" s="67"/>
      <c r="L169" s="26" t="str">
        <f t="shared" si="74"/>
        <v xml:space="preserve"> </v>
      </c>
      <c r="M169" s="71"/>
      <c r="N169" s="59" t="str">
        <f t="shared" si="68"/>
        <v/>
      </c>
      <c r="O169" s="27"/>
      <c r="P169" s="59" t="str">
        <f t="shared" si="75"/>
        <v/>
      </c>
      <c r="Q169" s="15"/>
    </row>
    <row r="170" spans="1:17">
      <c r="A170" s="13"/>
      <c r="B170" s="14"/>
      <c r="C170" s="35"/>
      <c r="D170" s="36">
        <f>IF(COUNT(D158:D169)&gt;=2,LARGE(D158:D169,1)+LARGE(D158:D169,2),IF(COUNT(D158:D169)=1,LARGE(D158:D169,1),""))</f>
        <v>431</v>
      </c>
      <c r="E170" s="37"/>
      <c r="F170" s="36">
        <f>IF(COUNT(F158:F169)&gt;=2,LARGE(F158:F169,1)+LARGE(F158:F169,2),IF(COUNT(F158:F169)=1,LARGE(F158:F169,1),""))</f>
        <v>532</v>
      </c>
      <c r="G170" s="36"/>
      <c r="H170" s="36">
        <f>IF(COUNT(H158:H169)&gt;=2,LARGE(H158:H169,1)+LARGE(H158:H169,2),IF(COUNT(H158:H169)=1,LARGE(H158:H169,1),""))</f>
        <v>389</v>
      </c>
      <c r="I170" s="36"/>
      <c r="J170" s="36">
        <f>IF(COUNT(J158:J169)&gt;=2,LARGE(J158:J169,1)+LARGE(J158:J169,2),IF(COUNT(J158:J169)=1,LARGE(J158:J169,1),""))</f>
        <v>426</v>
      </c>
      <c r="K170" s="69"/>
      <c r="L170" s="38"/>
      <c r="M170" s="72"/>
      <c r="N170" s="36">
        <f>IF(COUNT(N158:N169)&gt;=2,LARGE(N158:N169,1)+LARGE(N158:N169,2),IF(COUNT(N158:N169)=1,LARGE(N158:N169,1),""))</f>
        <v>515</v>
      </c>
      <c r="O170" s="39"/>
      <c r="P170" s="36">
        <f>IF((COUNT(P158:P169)&gt;=1),LARGE(P158:P169,1),"")</f>
        <v>314</v>
      </c>
      <c r="Q170" s="25">
        <f>IF(OR(D170&lt;&gt;"",F170&lt;&gt;"",H170&lt;&gt;"",J170&lt;&gt;"",N170&lt;&gt;"",P170&lt;&gt;""),SUM(D170,F170,H170,J170,N170,P170),"")</f>
        <v>2607</v>
      </c>
    </row>
    <row r="171" spans="1:17">
      <c r="A171" s="20"/>
      <c r="B171" s="21"/>
      <c r="C171" s="29"/>
      <c r="D171" s="30"/>
      <c r="E171" s="31"/>
      <c r="F171" s="30"/>
      <c r="G171" s="30"/>
      <c r="H171" s="30"/>
      <c r="I171" s="30"/>
      <c r="J171" s="30"/>
      <c r="K171" s="70"/>
      <c r="L171" s="32"/>
      <c r="M171" s="73"/>
      <c r="N171" s="30"/>
      <c r="O171" s="33"/>
      <c r="P171" s="30"/>
      <c r="Q171" s="22"/>
    </row>
    <row r="172" spans="1:17">
      <c r="A172" s="19" t="s">
        <v>137</v>
      </c>
      <c r="B172" s="23" t="s">
        <v>136</v>
      </c>
      <c r="C172" s="28">
        <v>10</v>
      </c>
      <c r="D172" s="59">
        <f>IF(AND(C172&gt;5.9,C172&lt;11.2),TRUNC(58.015*(POWER((11.26-C172),1.81))),IF(C172&gt;11.1,0,""))</f>
        <v>88</v>
      </c>
      <c r="E172" s="57"/>
      <c r="F172" s="59" t="str">
        <f>IF(AND(E172&gt;10.21,E172&lt;99.75),TRUNC((5.33*POWER(E172-9.98,1.1))),IF(AND(E172&gt;0,E172&lt;10.22),0,""))</f>
        <v/>
      </c>
      <c r="G172" s="17"/>
      <c r="H172" s="59" t="str">
        <f>IF(AND(G172&gt;76,G172&lt;250),TRUNC((0.8465*POWER(G172-75,1.42))),IF(AND(G172&gt;0,G172&lt;77),0,""))</f>
        <v/>
      </c>
      <c r="I172" s="58"/>
      <c r="J172" s="59" t="str">
        <f>IF(AND(I172&gt;224,I172&lt;730),TRUNC((0.14354*POWER(I172-220,1.4))),IF(AND(I172&gt;0,I172&lt;225),0,""))</f>
        <v/>
      </c>
      <c r="K172" s="66">
        <v>3</v>
      </c>
      <c r="L172" s="26" t="str">
        <f>IF(K172&gt;0,":"," ")</f>
        <v>:</v>
      </c>
      <c r="M172" s="71">
        <v>25.4</v>
      </c>
      <c r="N172" s="59">
        <f t="shared" ref="N172:N183" si="76">IF(OR(AND(K172=2,M172&gt;30.18),K172=3,K172=4,AND(K172=5,M172&lt;5.51)),TRUNC(0.08713*(POWER((305.5-(K172*60+M172)),1.85))),IF(AND(K172&gt;=5,M172&gt;5.5),0,""))</f>
        <v>437</v>
      </c>
      <c r="O172" s="27">
        <v>36.1</v>
      </c>
      <c r="P172" s="59">
        <f>IF(AND(O172&gt;25.9,O172&lt;43.6),TRUNC(4.86338*(POWER((44-O172),1.81))),IF(AND(O172&lt;26,O172&gt;43.5),0,""))</f>
        <v>204</v>
      </c>
      <c r="Q172" s="6"/>
    </row>
    <row r="173" spans="1:17">
      <c r="A173" s="19" t="s">
        <v>138</v>
      </c>
      <c r="B173" s="24" t="str">
        <f t="shared" ref="B173:B183" si="77">IF(AND(A173&lt;&gt;"",B172&lt;&gt;""),B172,"")</f>
        <v>ZŠ Kostomalty n. L.</v>
      </c>
      <c r="C173" s="28">
        <v>9</v>
      </c>
      <c r="D173" s="59">
        <f t="shared" ref="D173:D183" si="78">IF(AND(C173&gt;5.9,C173&lt;11.2),TRUNC(58.015*(POWER((11.26-C173),1.81))),IF(C173&gt;11.1,0,""))</f>
        <v>253</v>
      </c>
      <c r="E173" s="18"/>
      <c r="F173" s="59" t="str">
        <f t="shared" ref="F173:F183" si="79">IF(AND(E173&gt;10.21,E173&lt;99.75),TRUNC((5.33*POWER(E173-9.98,1.1))),IF(AND(E173&gt;0,E173&lt;10.22),0,""))</f>
        <v/>
      </c>
      <c r="G173" s="17"/>
      <c r="H173" s="59" t="str">
        <f t="shared" ref="H173:H183" si="80">IF(AND(G173&gt;76,G173&lt;250),TRUNC((0.8465*POWER(G173-75,1.42))),IF(AND(G173&gt;0,G173&lt;77),0,""))</f>
        <v/>
      </c>
      <c r="I173" s="17"/>
      <c r="J173" s="59" t="str">
        <f t="shared" ref="J173:J183" si="81">IF(AND(I173&gt;224,I173&lt;730),TRUNC((0.14354*POWER(I173-220,1.4))),IF(AND(I173&gt;0,I173&lt;225),0,""))</f>
        <v/>
      </c>
      <c r="K173" s="67"/>
      <c r="L173" s="26" t="str">
        <f t="shared" ref="L173:L183" si="82">IF(K173&gt;0,":"," ")</f>
        <v xml:space="preserve"> </v>
      </c>
      <c r="M173" s="71"/>
      <c r="N173" s="59" t="str">
        <f t="shared" si="76"/>
        <v/>
      </c>
      <c r="O173" s="27"/>
      <c r="P173" s="59" t="str">
        <f t="shared" ref="P173:P183" si="83">IF(AND(O173&gt;25.9,O173&lt;43.6),TRUNC(4.86338*(POWER((44-O173),1.81))),IF(AND(O173&lt;26,O173&gt;43.5),0,""))</f>
        <v/>
      </c>
      <c r="Q173" s="6"/>
    </row>
    <row r="174" spans="1:17">
      <c r="A174" s="19" t="s">
        <v>139</v>
      </c>
      <c r="B174" s="24" t="str">
        <f t="shared" si="77"/>
        <v>ZŠ Kostomalty n. L.</v>
      </c>
      <c r="C174" s="28"/>
      <c r="D174" s="59" t="str">
        <f t="shared" si="78"/>
        <v/>
      </c>
      <c r="E174" s="18"/>
      <c r="F174" s="59" t="str">
        <f t="shared" si="79"/>
        <v/>
      </c>
      <c r="G174" s="17"/>
      <c r="H174" s="59" t="str">
        <f t="shared" si="80"/>
        <v/>
      </c>
      <c r="I174" s="17">
        <v>379</v>
      </c>
      <c r="J174" s="59">
        <f t="shared" si="81"/>
        <v>173</v>
      </c>
      <c r="K174" s="68">
        <v>3</v>
      </c>
      <c r="L174" s="26" t="str">
        <f t="shared" si="82"/>
        <v>:</v>
      </c>
      <c r="M174" s="71">
        <v>48.7</v>
      </c>
      <c r="N174" s="59">
        <f t="shared" si="76"/>
        <v>267</v>
      </c>
      <c r="O174" s="27"/>
      <c r="P174" s="59" t="str">
        <f t="shared" si="83"/>
        <v/>
      </c>
      <c r="Q174" s="6"/>
    </row>
    <row r="175" spans="1:17">
      <c r="A175" s="19" t="s">
        <v>140</v>
      </c>
      <c r="B175" s="24" t="str">
        <f t="shared" si="77"/>
        <v>ZŠ Kostomalty n. L.</v>
      </c>
      <c r="C175" s="28"/>
      <c r="D175" s="59" t="str">
        <f t="shared" si="78"/>
        <v/>
      </c>
      <c r="E175" s="18"/>
      <c r="F175" s="59" t="str">
        <f t="shared" si="79"/>
        <v/>
      </c>
      <c r="G175" s="17">
        <v>120</v>
      </c>
      <c r="H175" s="59">
        <f t="shared" si="80"/>
        <v>188</v>
      </c>
      <c r="I175" s="17">
        <v>399</v>
      </c>
      <c r="J175" s="59">
        <f t="shared" si="81"/>
        <v>204</v>
      </c>
      <c r="K175" s="67"/>
      <c r="L175" s="26" t="str">
        <f t="shared" si="82"/>
        <v xml:space="preserve"> </v>
      </c>
      <c r="M175" s="71"/>
      <c r="N175" s="59" t="str">
        <f t="shared" si="76"/>
        <v/>
      </c>
      <c r="O175" s="27"/>
      <c r="P175" s="59" t="str">
        <f t="shared" si="83"/>
        <v/>
      </c>
      <c r="Q175" s="15"/>
    </row>
    <row r="176" spans="1:17">
      <c r="A176" s="19" t="s">
        <v>141</v>
      </c>
      <c r="B176" s="24" t="str">
        <f t="shared" si="77"/>
        <v>ZŠ Kostomalty n. L.</v>
      </c>
      <c r="C176" s="28"/>
      <c r="D176" s="59" t="str">
        <f t="shared" si="78"/>
        <v/>
      </c>
      <c r="E176" s="18">
        <v>39.42</v>
      </c>
      <c r="F176" s="59">
        <f t="shared" si="79"/>
        <v>220</v>
      </c>
      <c r="G176" s="17"/>
      <c r="H176" s="59" t="str">
        <f t="shared" si="80"/>
        <v/>
      </c>
      <c r="I176" s="17"/>
      <c r="J176" s="59" t="str">
        <f t="shared" si="81"/>
        <v/>
      </c>
      <c r="K176" s="68"/>
      <c r="L176" s="26" t="str">
        <f t="shared" si="82"/>
        <v xml:space="preserve"> </v>
      </c>
      <c r="M176" s="71"/>
      <c r="N176" s="59" t="str">
        <f t="shared" si="76"/>
        <v/>
      </c>
      <c r="O176" s="27"/>
      <c r="P176" s="59" t="str">
        <f t="shared" si="83"/>
        <v/>
      </c>
      <c r="Q176" s="15"/>
    </row>
    <row r="177" spans="1:17">
      <c r="A177" s="19"/>
      <c r="B177" s="24" t="str">
        <f t="shared" si="77"/>
        <v/>
      </c>
      <c r="C177" s="28"/>
      <c r="D177" s="59" t="str">
        <f t="shared" si="78"/>
        <v/>
      </c>
      <c r="E177" s="18"/>
      <c r="F177" s="59" t="str">
        <f t="shared" si="79"/>
        <v/>
      </c>
      <c r="G177" s="17"/>
      <c r="H177" s="59" t="str">
        <f t="shared" si="80"/>
        <v/>
      </c>
      <c r="I177" s="17"/>
      <c r="J177" s="59" t="str">
        <f t="shared" si="81"/>
        <v/>
      </c>
      <c r="K177" s="67"/>
      <c r="L177" s="26" t="str">
        <f t="shared" si="82"/>
        <v xml:space="preserve"> </v>
      </c>
      <c r="M177" s="71"/>
      <c r="N177" s="59" t="str">
        <f t="shared" si="76"/>
        <v/>
      </c>
      <c r="O177" s="27"/>
      <c r="P177" s="59" t="str">
        <f t="shared" si="83"/>
        <v/>
      </c>
      <c r="Q177" s="15"/>
    </row>
    <row r="178" spans="1:17">
      <c r="A178" s="19"/>
      <c r="B178" s="24" t="str">
        <f t="shared" si="77"/>
        <v/>
      </c>
      <c r="C178" s="28"/>
      <c r="D178" s="59" t="str">
        <f t="shared" si="78"/>
        <v/>
      </c>
      <c r="E178" s="18"/>
      <c r="F178" s="59" t="str">
        <f t="shared" si="79"/>
        <v/>
      </c>
      <c r="G178" s="17"/>
      <c r="H178" s="59" t="str">
        <f t="shared" si="80"/>
        <v/>
      </c>
      <c r="I178" s="17"/>
      <c r="J178" s="59" t="str">
        <f t="shared" si="81"/>
        <v/>
      </c>
      <c r="K178" s="67"/>
      <c r="L178" s="26" t="str">
        <f t="shared" si="82"/>
        <v xml:space="preserve"> </v>
      </c>
      <c r="M178" s="71"/>
      <c r="N178" s="59" t="str">
        <f t="shared" si="76"/>
        <v/>
      </c>
      <c r="O178" s="27"/>
      <c r="P178" s="59" t="str">
        <f t="shared" si="83"/>
        <v/>
      </c>
      <c r="Q178" s="15"/>
    </row>
    <row r="179" spans="1:17">
      <c r="A179" s="19"/>
      <c r="B179" s="24" t="str">
        <f t="shared" si="77"/>
        <v/>
      </c>
      <c r="C179" s="28"/>
      <c r="D179" s="59" t="str">
        <f t="shared" si="78"/>
        <v/>
      </c>
      <c r="E179" s="18"/>
      <c r="F179" s="59" t="str">
        <f t="shared" si="79"/>
        <v/>
      </c>
      <c r="G179" s="17"/>
      <c r="H179" s="59" t="str">
        <f t="shared" si="80"/>
        <v/>
      </c>
      <c r="I179" s="17"/>
      <c r="J179" s="59" t="str">
        <f t="shared" si="81"/>
        <v/>
      </c>
      <c r="K179" s="67"/>
      <c r="L179" s="26" t="str">
        <f t="shared" si="82"/>
        <v xml:space="preserve"> </v>
      </c>
      <c r="M179" s="71"/>
      <c r="N179" s="59" t="str">
        <f t="shared" si="76"/>
        <v/>
      </c>
      <c r="O179" s="27"/>
      <c r="P179" s="59" t="str">
        <f t="shared" si="83"/>
        <v/>
      </c>
      <c r="Q179" s="15"/>
    </row>
    <row r="180" spans="1:17">
      <c r="A180" s="19"/>
      <c r="B180" s="24" t="str">
        <f t="shared" si="77"/>
        <v/>
      </c>
      <c r="C180" s="28"/>
      <c r="D180" s="59" t="str">
        <f t="shared" si="78"/>
        <v/>
      </c>
      <c r="E180" s="18"/>
      <c r="F180" s="59" t="str">
        <f t="shared" si="79"/>
        <v/>
      </c>
      <c r="G180" s="17"/>
      <c r="H180" s="59" t="str">
        <f t="shared" si="80"/>
        <v/>
      </c>
      <c r="I180" s="17"/>
      <c r="J180" s="59" t="str">
        <f t="shared" si="81"/>
        <v/>
      </c>
      <c r="K180" s="67"/>
      <c r="L180" s="26" t="str">
        <f t="shared" si="82"/>
        <v xml:space="preserve"> </v>
      </c>
      <c r="M180" s="71"/>
      <c r="N180" s="59" t="str">
        <f t="shared" si="76"/>
        <v/>
      </c>
      <c r="O180" s="27"/>
      <c r="P180" s="59" t="str">
        <f t="shared" si="83"/>
        <v/>
      </c>
      <c r="Q180" s="15"/>
    </row>
    <row r="181" spans="1:17">
      <c r="A181" s="19"/>
      <c r="B181" s="24" t="str">
        <f t="shared" si="77"/>
        <v/>
      </c>
      <c r="C181" s="28"/>
      <c r="D181" s="59" t="str">
        <f t="shared" si="78"/>
        <v/>
      </c>
      <c r="E181" s="18"/>
      <c r="F181" s="59" t="str">
        <f t="shared" si="79"/>
        <v/>
      </c>
      <c r="G181" s="17"/>
      <c r="H181" s="59" t="str">
        <f t="shared" si="80"/>
        <v/>
      </c>
      <c r="I181" s="17"/>
      <c r="J181" s="59" t="str">
        <f t="shared" si="81"/>
        <v/>
      </c>
      <c r="K181" s="67"/>
      <c r="L181" s="26" t="str">
        <f t="shared" si="82"/>
        <v xml:space="preserve"> </v>
      </c>
      <c r="M181" s="71"/>
      <c r="N181" s="59" t="str">
        <f t="shared" si="76"/>
        <v/>
      </c>
      <c r="O181" s="27"/>
      <c r="P181" s="59" t="str">
        <f t="shared" si="83"/>
        <v/>
      </c>
      <c r="Q181" s="16"/>
    </row>
    <row r="182" spans="1:17">
      <c r="A182" s="19"/>
      <c r="B182" s="24" t="str">
        <f t="shared" si="77"/>
        <v/>
      </c>
      <c r="C182" s="28"/>
      <c r="D182" s="59" t="str">
        <f t="shared" si="78"/>
        <v/>
      </c>
      <c r="E182" s="18"/>
      <c r="F182" s="59" t="str">
        <f t="shared" si="79"/>
        <v/>
      </c>
      <c r="G182" s="17"/>
      <c r="H182" s="59" t="str">
        <f t="shared" si="80"/>
        <v/>
      </c>
      <c r="I182" s="17"/>
      <c r="J182" s="59" t="str">
        <f t="shared" si="81"/>
        <v/>
      </c>
      <c r="K182" s="67"/>
      <c r="L182" s="26" t="str">
        <f t="shared" si="82"/>
        <v xml:space="preserve"> </v>
      </c>
      <c r="M182" s="71"/>
      <c r="N182" s="59" t="str">
        <f t="shared" si="76"/>
        <v/>
      </c>
      <c r="O182" s="27"/>
      <c r="P182" s="59" t="str">
        <f t="shared" si="83"/>
        <v/>
      </c>
      <c r="Q182" s="16"/>
    </row>
    <row r="183" spans="1:17">
      <c r="A183" s="19"/>
      <c r="B183" s="24" t="str">
        <f t="shared" si="77"/>
        <v/>
      </c>
      <c r="C183" s="28"/>
      <c r="D183" s="59" t="str">
        <f t="shared" si="78"/>
        <v/>
      </c>
      <c r="E183" s="18"/>
      <c r="F183" s="59" t="str">
        <f t="shared" si="79"/>
        <v/>
      </c>
      <c r="G183" s="17"/>
      <c r="H183" s="59" t="str">
        <f t="shared" si="80"/>
        <v/>
      </c>
      <c r="I183" s="17"/>
      <c r="J183" s="59" t="str">
        <f t="shared" si="81"/>
        <v/>
      </c>
      <c r="K183" s="67"/>
      <c r="L183" s="26" t="str">
        <f t="shared" si="82"/>
        <v xml:space="preserve"> </v>
      </c>
      <c r="M183" s="71"/>
      <c r="N183" s="59" t="str">
        <f t="shared" si="76"/>
        <v/>
      </c>
      <c r="O183" s="27"/>
      <c r="P183" s="59" t="str">
        <f t="shared" si="83"/>
        <v/>
      </c>
      <c r="Q183" s="15"/>
    </row>
    <row r="184" spans="1:17">
      <c r="A184" s="13"/>
      <c r="B184" s="14"/>
      <c r="C184" s="35"/>
      <c r="D184" s="36">
        <f>IF(COUNT(D172:D183)&gt;=2,LARGE(D172:D183,1)+LARGE(D172:D183,2),IF(COUNT(D172:D183)=1,LARGE(D172:D183,1),""))</f>
        <v>341</v>
      </c>
      <c r="E184" s="37"/>
      <c r="F184" s="36">
        <f>IF(COUNT(F172:F183)&gt;=2,LARGE(F172:F183,1)+LARGE(F172:F183,2),IF(COUNT(F172:F183)=1,LARGE(F172:F183,1),""))</f>
        <v>220</v>
      </c>
      <c r="G184" s="36"/>
      <c r="H184" s="36">
        <f>IF(COUNT(H172:H183)&gt;=2,LARGE(H172:H183,1)+LARGE(H172:H183,2),IF(COUNT(H172:H183)=1,LARGE(H172:H183,1),""))</f>
        <v>188</v>
      </c>
      <c r="I184" s="36"/>
      <c r="J184" s="36">
        <f>IF(COUNT(J172:J183)&gt;=2,LARGE(J172:J183,1)+LARGE(J172:J183,2),IF(COUNT(J172:J183)=1,LARGE(J172:J183,1),""))</f>
        <v>377</v>
      </c>
      <c r="K184" s="69"/>
      <c r="L184" s="38"/>
      <c r="M184" s="72"/>
      <c r="N184" s="36">
        <f>IF(COUNT(N172:N183)&gt;=2,LARGE(N172:N183,1)+LARGE(N172:N183,2),IF(COUNT(N172:N183)=1,LARGE(N172:N183,1),""))</f>
        <v>704</v>
      </c>
      <c r="O184" s="39"/>
      <c r="P184" s="36">
        <f>IF((COUNT(P172:P183)&gt;=1),LARGE(P172:P183,1),"")</f>
        <v>204</v>
      </c>
      <c r="Q184" s="25">
        <f>IF(OR(D184&lt;&gt;"",F184&lt;&gt;"",H184&lt;&gt;"",J184&lt;&gt;"",N184&lt;&gt;"",P184&lt;&gt;""),SUM(D184,F184,H184,J184,N184,P184),"")</f>
        <v>2034</v>
      </c>
    </row>
    <row r="185" spans="1:17">
      <c r="A185" s="20"/>
      <c r="B185" s="21"/>
      <c r="C185" s="29"/>
      <c r="D185" s="30"/>
      <c r="E185" s="31"/>
      <c r="F185" s="30"/>
      <c r="G185" s="30"/>
      <c r="H185" s="30"/>
      <c r="I185" s="30"/>
      <c r="J185" s="30"/>
      <c r="K185" s="70"/>
      <c r="L185" s="32"/>
      <c r="M185" s="73"/>
      <c r="N185" s="30"/>
      <c r="O185" s="33"/>
      <c r="P185" s="30"/>
      <c r="Q185" s="22"/>
    </row>
    <row r="186" spans="1:17">
      <c r="A186" s="19" t="s">
        <v>143</v>
      </c>
      <c r="B186" s="23" t="s">
        <v>142</v>
      </c>
      <c r="C186" s="28">
        <v>8.1</v>
      </c>
      <c r="D186" s="59">
        <f>IF(AND(C186&gt;5.9,C186&lt;11.2),TRUNC(58.015*(POWER((11.26-C186),1.81))),IF(C186&gt;11.1,0,""))</f>
        <v>465</v>
      </c>
      <c r="E186" s="57"/>
      <c r="F186" s="59" t="str">
        <f>IF(AND(E186&gt;10.21,E186&lt;99.75),TRUNC((5.33*POWER(E186-9.98,1.1))),IF(AND(E186&gt;0,E186&lt;10.22),0,""))</f>
        <v/>
      </c>
      <c r="G186" s="17"/>
      <c r="H186" s="59" t="str">
        <f>IF(AND(G186&gt;76,G186&lt;250),TRUNC((0.8465*POWER(G186-75,1.42))),IF(AND(G186&gt;0,G186&lt;77),0,""))</f>
        <v/>
      </c>
      <c r="I186" s="58">
        <v>448</v>
      </c>
      <c r="J186" s="59">
        <f>IF(AND(I186&gt;224,I186&lt;730),TRUNC((0.14354*POWER(I186-220,1.4))),IF(AND(I186&gt;0,I186&lt;225),0,""))</f>
        <v>287</v>
      </c>
      <c r="K186" s="66"/>
      <c r="L186" s="26" t="str">
        <f>IF(K186&gt;0,":"," ")</f>
        <v xml:space="preserve"> </v>
      </c>
      <c r="M186" s="71"/>
      <c r="N186" s="59" t="str">
        <f t="shared" ref="N186:N197" si="84">IF(OR(AND(K186=2,M186&gt;30.18),K186=3,K186=4,AND(K186=5,M186&lt;5.51)),TRUNC(0.08713*(POWER((305.5-(K186*60+M186)),1.85))),IF(AND(K186&gt;=5,M186&gt;5.5),0,""))</f>
        <v/>
      </c>
      <c r="O186" s="27">
        <v>34.799999999999997</v>
      </c>
      <c r="P186" s="59">
        <f>IF(AND(O186&gt;25.9,O186&lt;43.6),TRUNC(4.86338*(POWER((44-O186),1.81))),IF(AND(O186&lt;26,O186&gt;43.5),0,""))</f>
        <v>270</v>
      </c>
      <c r="Q186" s="6"/>
    </row>
    <row r="187" spans="1:17">
      <c r="A187" s="19" t="s">
        <v>144</v>
      </c>
      <c r="B187" s="24" t="str">
        <f t="shared" ref="B187:B197" si="85">IF(AND(A187&lt;&gt;"",B186&lt;&gt;""),B186,"")</f>
        <v>ZŠ Kounice</v>
      </c>
      <c r="C187" s="28">
        <v>9.1999999999999993</v>
      </c>
      <c r="D187" s="59">
        <f t="shared" ref="D187:D197" si="86">IF(AND(C187&gt;5.9,C187&lt;11.2),TRUNC(58.015*(POWER((11.26-C187),1.81))),IF(C187&gt;11.1,0,""))</f>
        <v>214</v>
      </c>
      <c r="E187" s="18">
        <v>40.89</v>
      </c>
      <c r="F187" s="59">
        <f t="shared" ref="F187:F197" si="87">IF(AND(E187&gt;10.21,E187&lt;99.75),TRUNC((5.33*POWER(E187-9.98,1.1))),IF(AND(E187&gt;0,E187&lt;10.22),0,""))</f>
        <v>232</v>
      </c>
      <c r="G187" s="17"/>
      <c r="H187" s="59" t="str">
        <f t="shared" ref="H187:H197" si="88">IF(AND(G187&gt;76,G187&lt;250),TRUNC((0.8465*POWER(G187-75,1.42))),IF(AND(G187&gt;0,G187&lt;77),0,""))</f>
        <v/>
      </c>
      <c r="I187" s="17"/>
      <c r="J187" s="59" t="str">
        <f t="shared" ref="J187:J197" si="89">IF(AND(I187&gt;224,I187&lt;730),TRUNC((0.14354*POWER(I187-220,1.4))),IF(AND(I187&gt;0,I187&lt;225),0,""))</f>
        <v/>
      </c>
      <c r="K187" s="67"/>
      <c r="L187" s="26" t="str">
        <f t="shared" ref="L187:L197" si="90">IF(K187&gt;0,":"," ")</f>
        <v xml:space="preserve"> </v>
      </c>
      <c r="M187" s="71"/>
      <c r="N187" s="59" t="str">
        <f t="shared" si="84"/>
        <v/>
      </c>
      <c r="O187" s="27"/>
      <c r="P187" s="59" t="str">
        <f t="shared" ref="P187:P197" si="91">IF(AND(O187&gt;25.9,O187&lt;43.6),TRUNC(4.86338*(POWER((44-O187),1.81))),IF(AND(O187&lt;26,O187&gt;43.5),0,""))</f>
        <v/>
      </c>
      <c r="Q187" s="6"/>
    </row>
    <row r="188" spans="1:17">
      <c r="A188" s="19" t="s">
        <v>145</v>
      </c>
      <c r="B188" s="24" t="str">
        <f t="shared" si="85"/>
        <v>ZŠ Kounice</v>
      </c>
      <c r="C188" s="28">
        <v>9.1</v>
      </c>
      <c r="D188" s="59">
        <f t="shared" si="86"/>
        <v>233</v>
      </c>
      <c r="E188" s="18"/>
      <c r="F188" s="59" t="str">
        <f t="shared" si="87"/>
        <v/>
      </c>
      <c r="G188" s="17"/>
      <c r="H188" s="59" t="str">
        <f t="shared" si="88"/>
        <v/>
      </c>
      <c r="I188" s="17">
        <v>339</v>
      </c>
      <c r="J188" s="59">
        <f t="shared" si="89"/>
        <v>115</v>
      </c>
      <c r="K188" s="68"/>
      <c r="L188" s="26" t="str">
        <f t="shared" si="90"/>
        <v xml:space="preserve"> </v>
      </c>
      <c r="M188" s="71"/>
      <c r="N188" s="59" t="str">
        <f t="shared" si="84"/>
        <v/>
      </c>
      <c r="O188" s="27"/>
      <c r="P188" s="59" t="str">
        <f t="shared" si="91"/>
        <v/>
      </c>
      <c r="Q188" s="6"/>
    </row>
    <row r="189" spans="1:17">
      <c r="A189" s="19" t="s">
        <v>146</v>
      </c>
      <c r="B189" s="24" t="str">
        <f t="shared" si="85"/>
        <v>ZŠ Kounice</v>
      </c>
      <c r="C189" s="28"/>
      <c r="D189" s="59" t="str">
        <f t="shared" si="86"/>
        <v/>
      </c>
      <c r="E189" s="18"/>
      <c r="F189" s="59" t="str">
        <f t="shared" si="87"/>
        <v/>
      </c>
      <c r="G189" s="17"/>
      <c r="H189" s="59" t="str">
        <f t="shared" si="88"/>
        <v/>
      </c>
      <c r="I189" s="17"/>
      <c r="J189" s="59" t="str">
        <f t="shared" si="89"/>
        <v/>
      </c>
      <c r="K189" s="67">
        <v>3</v>
      </c>
      <c r="L189" s="26" t="str">
        <f t="shared" si="90"/>
        <v>:</v>
      </c>
      <c r="M189" s="71">
        <v>32.4</v>
      </c>
      <c r="N189" s="59">
        <f t="shared" si="84"/>
        <v>382</v>
      </c>
      <c r="O189" s="27"/>
      <c r="P189" s="59" t="str">
        <f t="shared" si="91"/>
        <v/>
      </c>
      <c r="Q189" s="15"/>
    </row>
    <row r="190" spans="1:17">
      <c r="A190" s="19" t="s">
        <v>147</v>
      </c>
      <c r="B190" s="24" t="str">
        <f t="shared" si="85"/>
        <v>ZŠ Kounice</v>
      </c>
      <c r="C190" s="28"/>
      <c r="D190" s="59" t="str">
        <f t="shared" si="86"/>
        <v/>
      </c>
      <c r="E190" s="18"/>
      <c r="F190" s="59" t="str">
        <f t="shared" si="87"/>
        <v/>
      </c>
      <c r="G190" s="17"/>
      <c r="H190" s="59" t="str">
        <f t="shared" si="88"/>
        <v/>
      </c>
      <c r="I190" s="17"/>
      <c r="J190" s="59" t="str">
        <f t="shared" si="89"/>
        <v/>
      </c>
      <c r="K190" s="68">
        <v>3</v>
      </c>
      <c r="L190" s="26" t="str">
        <f t="shared" si="90"/>
        <v>:</v>
      </c>
      <c r="M190" s="71">
        <v>39.700000000000003</v>
      </c>
      <c r="N190" s="59">
        <f t="shared" si="84"/>
        <v>328</v>
      </c>
      <c r="O190" s="27"/>
      <c r="P190" s="59" t="str">
        <f t="shared" si="91"/>
        <v/>
      </c>
      <c r="Q190" s="15"/>
    </row>
    <row r="191" spans="1:17">
      <c r="A191" s="19" t="s">
        <v>148</v>
      </c>
      <c r="B191" s="24" t="str">
        <f t="shared" si="85"/>
        <v>ZŠ Kounice</v>
      </c>
      <c r="C191" s="28"/>
      <c r="D191" s="59" t="str">
        <f t="shared" si="86"/>
        <v/>
      </c>
      <c r="E191" s="18"/>
      <c r="F191" s="59" t="str">
        <f t="shared" si="87"/>
        <v/>
      </c>
      <c r="G191" s="17">
        <v>130</v>
      </c>
      <c r="H191" s="59">
        <f t="shared" si="88"/>
        <v>250</v>
      </c>
      <c r="I191" s="17">
        <v>370</v>
      </c>
      <c r="J191" s="59">
        <f t="shared" si="89"/>
        <v>159</v>
      </c>
      <c r="K191" s="67"/>
      <c r="L191" s="26" t="str">
        <f t="shared" si="90"/>
        <v xml:space="preserve"> </v>
      </c>
      <c r="M191" s="71"/>
      <c r="N191" s="59" t="str">
        <f t="shared" si="84"/>
        <v/>
      </c>
      <c r="O191" s="27"/>
      <c r="P191" s="59" t="str">
        <f t="shared" si="91"/>
        <v/>
      </c>
      <c r="Q191" s="15"/>
    </row>
    <row r="192" spans="1:17">
      <c r="A192" s="19" t="s">
        <v>149</v>
      </c>
      <c r="B192" s="24" t="str">
        <f t="shared" si="85"/>
        <v>ZŠ Kounice</v>
      </c>
      <c r="C192" s="28"/>
      <c r="D192" s="59" t="str">
        <f t="shared" si="86"/>
        <v/>
      </c>
      <c r="E192" s="18">
        <v>45.01</v>
      </c>
      <c r="F192" s="59">
        <f t="shared" si="87"/>
        <v>266</v>
      </c>
      <c r="G192" s="17">
        <v>130</v>
      </c>
      <c r="H192" s="59">
        <f t="shared" si="88"/>
        <v>250</v>
      </c>
      <c r="I192" s="17"/>
      <c r="J192" s="59" t="str">
        <f t="shared" si="89"/>
        <v/>
      </c>
      <c r="K192" s="67"/>
      <c r="L192" s="26" t="str">
        <f t="shared" si="90"/>
        <v xml:space="preserve"> </v>
      </c>
      <c r="M192" s="71"/>
      <c r="N192" s="59" t="str">
        <f t="shared" si="84"/>
        <v/>
      </c>
      <c r="O192" s="27"/>
      <c r="P192" s="59" t="str">
        <f t="shared" si="91"/>
        <v/>
      </c>
      <c r="Q192" s="15"/>
    </row>
    <row r="193" spans="1:17">
      <c r="A193" s="19" t="s">
        <v>150</v>
      </c>
      <c r="B193" s="24" t="str">
        <f t="shared" si="85"/>
        <v>ZŠ Kounice</v>
      </c>
      <c r="C193" s="28"/>
      <c r="D193" s="59" t="str">
        <f t="shared" si="86"/>
        <v/>
      </c>
      <c r="E193" s="18">
        <v>40.909999999999997</v>
      </c>
      <c r="F193" s="59">
        <f t="shared" si="87"/>
        <v>232</v>
      </c>
      <c r="G193" s="17">
        <v>120</v>
      </c>
      <c r="H193" s="59">
        <f t="shared" si="88"/>
        <v>188</v>
      </c>
      <c r="I193" s="17"/>
      <c r="J193" s="59" t="str">
        <f t="shared" si="89"/>
        <v/>
      </c>
      <c r="K193" s="67"/>
      <c r="L193" s="26" t="str">
        <f t="shared" si="90"/>
        <v xml:space="preserve"> </v>
      </c>
      <c r="M193" s="71"/>
      <c r="N193" s="59" t="str">
        <f t="shared" si="84"/>
        <v/>
      </c>
      <c r="O193" s="27"/>
      <c r="P193" s="59" t="str">
        <f t="shared" si="91"/>
        <v/>
      </c>
      <c r="Q193" s="15"/>
    </row>
    <row r="194" spans="1:17">
      <c r="A194" s="19" t="s">
        <v>331</v>
      </c>
      <c r="B194" s="24" t="str">
        <f t="shared" si="85"/>
        <v>ZŠ Kounice</v>
      </c>
      <c r="C194" s="28"/>
      <c r="D194" s="59" t="str">
        <f t="shared" si="86"/>
        <v/>
      </c>
      <c r="E194" s="18"/>
      <c r="F194" s="59" t="str">
        <f t="shared" si="87"/>
        <v/>
      </c>
      <c r="G194" s="17"/>
      <c r="H194" s="59" t="str">
        <f t="shared" si="88"/>
        <v/>
      </c>
      <c r="I194" s="17"/>
      <c r="J194" s="59" t="str">
        <f t="shared" si="89"/>
        <v/>
      </c>
      <c r="K194" s="67">
        <v>3</v>
      </c>
      <c r="L194" s="26" t="str">
        <f t="shared" si="90"/>
        <v>:</v>
      </c>
      <c r="M194" s="71">
        <v>46.9</v>
      </c>
      <c r="N194" s="59">
        <f t="shared" si="84"/>
        <v>279</v>
      </c>
      <c r="O194" s="27"/>
      <c r="P194" s="59" t="str">
        <f t="shared" si="91"/>
        <v/>
      </c>
      <c r="Q194" s="15"/>
    </row>
    <row r="195" spans="1:17">
      <c r="A195" s="19"/>
      <c r="B195" s="24" t="str">
        <f t="shared" si="85"/>
        <v/>
      </c>
      <c r="C195" s="28"/>
      <c r="D195" s="59" t="str">
        <f t="shared" si="86"/>
        <v/>
      </c>
      <c r="E195" s="18"/>
      <c r="F195" s="59" t="str">
        <f t="shared" si="87"/>
        <v/>
      </c>
      <c r="G195" s="17"/>
      <c r="H195" s="59" t="str">
        <f t="shared" si="88"/>
        <v/>
      </c>
      <c r="I195" s="17"/>
      <c r="J195" s="59" t="str">
        <f t="shared" si="89"/>
        <v/>
      </c>
      <c r="K195" s="67"/>
      <c r="L195" s="26" t="str">
        <f t="shared" si="90"/>
        <v xml:space="preserve"> </v>
      </c>
      <c r="M195" s="71"/>
      <c r="N195" s="59" t="str">
        <f t="shared" si="84"/>
        <v/>
      </c>
      <c r="O195" s="27"/>
      <c r="P195" s="59" t="str">
        <f t="shared" si="91"/>
        <v/>
      </c>
      <c r="Q195" s="16"/>
    </row>
    <row r="196" spans="1:17">
      <c r="A196" s="19"/>
      <c r="B196" s="24" t="str">
        <f t="shared" si="85"/>
        <v/>
      </c>
      <c r="C196" s="28"/>
      <c r="D196" s="59" t="str">
        <f t="shared" si="86"/>
        <v/>
      </c>
      <c r="E196" s="18"/>
      <c r="F196" s="59" t="str">
        <f t="shared" si="87"/>
        <v/>
      </c>
      <c r="G196" s="17"/>
      <c r="H196" s="59" t="str">
        <f t="shared" si="88"/>
        <v/>
      </c>
      <c r="I196" s="17"/>
      <c r="J196" s="59" t="str">
        <f t="shared" si="89"/>
        <v/>
      </c>
      <c r="K196" s="67"/>
      <c r="L196" s="26" t="str">
        <f t="shared" si="90"/>
        <v xml:space="preserve"> </v>
      </c>
      <c r="M196" s="71"/>
      <c r="N196" s="59" t="str">
        <f t="shared" si="84"/>
        <v/>
      </c>
      <c r="O196" s="27"/>
      <c r="P196" s="59" t="str">
        <f t="shared" si="91"/>
        <v/>
      </c>
      <c r="Q196" s="16"/>
    </row>
    <row r="197" spans="1:17">
      <c r="A197" s="19"/>
      <c r="B197" s="24" t="str">
        <f t="shared" si="85"/>
        <v/>
      </c>
      <c r="C197" s="28"/>
      <c r="D197" s="59" t="str">
        <f t="shared" si="86"/>
        <v/>
      </c>
      <c r="E197" s="18"/>
      <c r="F197" s="59" t="str">
        <f t="shared" si="87"/>
        <v/>
      </c>
      <c r="G197" s="17"/>
      <c r="H197" s="59" t="str">
        <f t="shared" si="88"/>
        <v/>
      </c>
      <c r="I197" s="17"/>
      <c r="J197" s="59" t="str">
        <f t="shared" si="89"/>
        <v/>
      </c>
      <c r="K197" s="67"/>
      <c r="L197" s="26" t="str">
        <f t="shared" si="90"/>
        <v xml:space="preserve"> </v>
      </c>
      <c r="M197" s="71"/>
      <c r="N197" s="59" t="str">
        <f t="shared" si="84"/>
        <v/>
      </c>
      <c r="O197" s="27"/>
      <c r="P197" s="59" t="str">
        <f t="shared" si="91"/>
        <v/>
      </c>
      <c r="Q197" s="15"/>
    </row>
    <row r="198" spans="1:17">
      <c r="A198" s="13"/>
      <c r="B198" s="14"/>
      <c r="C198" s="35"/>
      <c r="D198" s="36">
        <f>IF(COUNT(D186:D197)&gt;=2,LARGE(D186:D197,1)+LARGE(D186:D197,2),IF(COUNT(D186:D197)=1,LARGE(D186:D197,1),""))</f>
        <v>698</v>
      </c>
      <c r="E198" s="37"/>
      <c r="F198" s="36">
        <f>IF(COUNT(F186:F197)&gt;=2,LARGE(F186:F197,1)+LARGE(F186:F197,2),IF(COUNT(F186:F197)=1,LARGE(F186:F197,1),""))</f>
        <v>498</v>
      </c>
      <c r="G198" s="36"/>
      <c r="H198" s="36">
        <f>IF(COUNT(H186:H197)&gt;=2,LARGE(H186:H197,1)+LARGE(H186:H197,2),IF(COUNT(H186:H197)=1,LARGE(H186:H197,1),""))</f>
        <v>500</v>
      </c>
      <c r="I198" s="36"/>
      <c r="J198" s="36">
        <f>IF(COUNT(J186:J197)&gt;=2,LARGE(J186:J197,1)+LARGE(J186:J197,2),IF(COUNT(J186:J197)=1,LARGE(J186:J197,1),""))</f>
        <v>446</v>
      </c>
      <c r="K198" s="69"/>
      <c r="L198" s="38"/>
      <c r="M198" s="72"/>
      <c r="N198" s="36">
        <f>IF(COUNT(N186:N197)&gt;=2,LARGE(N186:N197,1)+LARGE(N186:N197,2),IF(COUNT(N186:N197)=1,LARGE(N186:N197,1),""))</f>
        <v>710</v>
      </c>
      <c r="O198" s="39"/>
      <c r="P198" s="36">
        <f>IF((COUNT(P186:P197)&gt;=1),LARGE(P186:P197,1),"")</f>
        <v>270</v>
      </c>
      <c r="Q198" s="25">
        <f>IF(OR(D198&lt;&gt;"",F198&lt;&gt;"",H198&lt;&gt;"",J198&lt;&gt;"",N198&lt;&gt;"",P198&lt;&gt;""),SUM(D198,F198,H198,J198,N198,P198),"")</f>
        <v>3122</v>
      </c>
    </row>
    <row r="199" spans="1:17">
      <c r="A199" s="20"/>
      <c r="B199" s="21"/>
      <c r="C199" s="29"/>
      <c r="D199" s="30"/>
      <c r="E199" s="31"/>
      <c r="F199" s="30"/>
      <c r="G199" s="30"/>
      <c r="H199" s="30"/>
      <c r="I199" s="30"/>
      <c r="J199" s="30"/>
      <c r="K199" s="70"/>
      <c r="L199" s="32"/>
      <c r="M199" s="73"/>
      <c r="N199" s="30"/>
      <c r="O199" s="33"/>
      <c r="P199" s="30"/>
      <c r="Q199" s="22"/>
    </row>
    <row r="200" spans="1:17">
      <c r="A200" s="19" t="s">
        <v>152</v>
      </c>
      <c r="B200" s="23" t="s">
        <v>151</v>
      </c>
      <c r="C200" s="28">
        <v>8.5</v>
      </c>
      <c r="D200" s="59">
        <f>IF(AND(C200&gt;5.9,C200&lt;11.2),TRUNC(58.015*(POWER((11.26-C200),1.81))),IF(C200&gt;11.1,0,""))</f>
        <v>364</v>
      </c>
      <c r="E200" s="57"/>
      <c r="F200" s="59" t="str">
        <f>IF(AND(E200&gt;10.21,E200&lt;99.75),TRUNC((5.33*POWER(E200-9.98,1.1))),IF(AND(E200&gt;0,E200&lt;10.22),0,""))</f>
        <v/>
      </c>
      <c r="G200" s="17"/>
      <c r="H200" s="59" t="str">
        <f>IF(AND(G200&gt;76,G200&lt;250),TRUNC((0.8465*POWER(G200-75,1.42))),IF(AND(G200&gt;0,G200&lt;77),0,""))</f>
        <v/>
      </c>
      <c r="I200" s="58"/>
      <c r="J200" s="59" t="str">
        <f>IF(AND(I200&gt;224,I200&lt;730),TRUNC((0.14354*POWER(I200-220,1.4))),IF(AND(I200&gt;0,I200&lt;225),0,""))</f>
        <v/>
      </c>
      <c r="K200" s="66"/>
      <c r="L200" s="26" t="str">
        <f>IF(K200&gt;0,":"," ")</f>
        <v xml:space="preserve"> </v>
      </c>
      <c r="M200" s="71"/>
      <c r="N200" s="59" t="str">
        <f t="shared" ref="N200:N211" si="92">IF(OR(AND(K200=2,M200&gt;30.18),K200=3,K200=4,AND(K200=5,M200&lt;5.51)),TRUNC(0.08713*(POWER((305.5-(K200*60+M200)),1.85))),IF(AND(K200&gt;=5,M200&gt;5.5),0,""))</f>
        <v/>
      </c>
      <c r="O200" s="27">
        <v>34.6</v>
      </c>
      <c r="P200" s="59">
        <f>IF(AND(O200&gt;25.9,O200&lt;43.6),TRUNC(4.86338*(POWER((44-O200),1.81))),IF(AND(O200&lt;26,O200&gt;43.5),0,""))</f>
        <v>280</v>
      </c>
      <c r="Q200" s="6"/>
    </row>
    <row r="201" spans="1:17">
      <c r="A201" s="19" t="s">
        <v>153</v>
      </c>
      <c r="B201" s="24" t="str">
        <f t="shared" ref="B201:B211" si="93">IF(AND(A201&lt;&gt;"",B200&lt;&gt;""),B200,"")</f>
        <v>ZŠ a MŠ Křinec</v>
      </c>
      <c r="C201" s="28">
        <v>8.6999999999999993</v>
      </c>
      <c r="D201" s="59">
        <f t="shared" ref="D201:D211" si="94">IF(AND(C201&gt;5.9,C201&lt;11.2),TRUNC(58.015*(POWER((11.26-C201),1.81))),IF(C201&gt;11.1,0,""))</f>
        <v>318</v>
      </c>
      <c r="E201" s="18"/>
      <c r="F201" s="59" t="str">
        <f t="shared" ref="F201:F211" si="95">IF(AND(E201&gt;10.21,E201&lt;99.75),TRUNC((5.33*POWER(E201-9.98,1.1))),IF(AND(E201&gt;0,E201&lt;10.22),0,""))</f>
        <v/>
      </c>
      <c r="G201" s="17"/>
      <c r="H201" s="59" t="str">
        <f t="shared" ref="H201:H211" si="96">IF(AND(G201&gt;76,G201&lt;250),TRUNC((0.8465*POWER(G201-75,1.42))),IF(AND(G201&gt;0,G201&lt;77),0,""))</f>
        <v/>
      </c>
      <c r="I201" s="17"/>
      <c r="J201" s="59" t="str">
        <f t="shared" ref="J201:J211" si="97">IF(AND(I201&gt;224,I201&lt;730),TRUNC((0.14354*POWER(I201-220,1.4))),IF(AND(I201&gt;0,I201&lt;225),0,""))</f>
        <v/>
      </c>
      <c r="K201" s="67"/>
      <c r="L201" s="26" t="str">
        <f t="shared" ref="L201:L211" si="98">IF(K201&gt;0,":"," ")</f>
        <v xml:space="preserve"> </v>
      </c>
      <c r="M201" s="71"/>
      <c r="N201" s="59" t="str">
        <f t="shared" si="92"/>
        <v/>
      </c>
      <c r="O201" s="27"/>
      <c r="P201" s="59" t="str">
        <f t="shared" ref="P201:P211" si="99">IF(AND(O201&gt;25.9,O201&lt;43.6),TRUNC(4.86338*(POWER((44-O201),1.81))),IF(AND(O201&lt;26,O201&gt;43.5),0,""))</f>
        <v/>
      </c>
      <c r="Q201" s="6"/>
    </row>
    <row r="202" spans="1:17">
      <c r="A202" s="19" t="s">
        <v>154</v>
      </c>
      <c r="B202" s="24" t="str">
        <f t="shared" si="93"/>
        <v>ZŠ a MŠ Křinec</v>
      </c>
      <c r="C202" s="28">
        <v>8.9</v>
      </c>
      <c r="D202" s="59">
        <f t="shared" si="94"/>
        <v>274</v>
      </c>
      <c r="E202" s="18"/>
      <c r="F202" s="59" t="str">
        <f t="shared" si="95"/>
        <v/>
      </c>
      <c r="G202" s="17"/>
      <c r="H202" s="59" t="str">
        <f t="shared" si="96"/>
        <v/>
      </c>
      <c r="I202" s="17"/>
      <c r="J202" s="59" t="str">
        <f t="shared" si="97"/>
        <v/>
      </c>
      <c r="K202" s="68"/>
      <c r="L202" s="26" t="str">
        <f t="shared" si="98"/>
        <v xml:space="preserve"> </v>
      </c>
      <c r="M202" s="71"/>
      <c r="N202" s="59" t="str">
        <f t="shared" si="92"/>
        <v/>
      </c>
      <c r="O202" s="27"/>
      <c r="P202" s="59" t="str">
        <f t="shared" si="99"/>
        <v/>
      </c>
      <c r="Q202" s="6"/>
    </row>
    <row r="203" spans="1:17">
      <c r="A203" s="19" t="s">
        <v>155</v>
      </c>
      <c r="B203" s="24" t="str">
        <f t="shared" si="93"/>
        <v>ZŠ a MŠ Křinec</v>
      </c>
      <c r="C203" s="28"/>
      <c r="D203" s="59" t="str">
        <f t="shared" si="94"/>
        <v/>
      </c>
      <c r="E203" s="18"/>
      <c r="F203" s="59" t="str">
        <f t="shared" si="95"/>
        <v/>
      </c>
      <c r="G203" s="17"/>
      <c r="H203" s="59" t="str">
        <f t="shared" si="96"/>
        <v/>
      </c>
      <c r="I203" s="17"/>
      <c r="J203" s="59" t="str">
        <f t="shared" si="97"/>
        <v/>
      </c>
      <c r="K203" s="67">
        <v>3</v>
      </c>
      <c r="L203" s="26" t="str">
        <f t="shared" si="98"/>
        <v>:</v>
      </c>
      <c r="M203" s="71">
        <v>47.5</v>
      </c>
      <c r="N203" s="59">
        <f t="shared" si="92"/>
        <v>275</v>
      </c>
      <c r="O203" s="27"/>
      <c r="P203" s="59" t="str">
        <f t="shared" si="99"/>
        <v/>
      </c>
      <c r="Q203" s="15"/>
    </row>
    <row r="204" spans="1:17">
      <c r="A204" s="19" t="s">
        <v>156</v>
      </c>
      <c r="B204" s="24" t="str">
        <f t="shared" si="93"/>
        <v>ZŠ a MŠ Křinec</v>
      </c>
      <c r="C204" s="28"/>
      <c r="D204" s="59" t="str">
        <f t="shared" si="94"/>
        <v/>
      </c>
      <c r="E204" s="18">
        <v>43.49</v>
      </c>
      <c r="F204" s="59">
        <f t="shared" si="95"/>
        <v>253</v>
      </c>
      <c r="G204" s="17"/>
      <c r="H204" s="59" t="str">
        <f t="shared" si="96"/>
        <v/>
      </c>
      <c r="I204" s="17"/>
      <c r="J204" s="59" t="str">
        <f t="shared" si="97"/>
        <v/>
      </c>
      <c r="K204" s="68">
        <v>4</v>
      </c>
      <c r="L204" s="26" t="str">
        <f t="shared" si="98"/>
        <v>:</v>
      </c>
      <c r="M204" s="71">
        <v>36.700000000000003</v>
      </c>
      <c r="N204" s="59">
        <f t="shared" si="92"/>
        <v>43</v>
      </c>
      <c r="O204" s="27"/>
      <c r="P204" s="59" t="str">
        <f t="shared" si="99"/>
        <v/>
      </c>
      <c r="Q204" s="15"/>
    </row>
    <row r="205" spans="1:17">
      <c r="A205" s="19" t="s">
        <v>157</v>
      </c>
      <c r="B205" s="24" t="str">
        <f t="shared" si="93"/>
        <v>ZŠ a MŠ Křinec</v>
      </c>
      <c r="C205" s="28"/>
      <c r="D205" s="59" t="str">
        <f t="shared" si="94"/>
        <v/>
      </c>
      <c r="E205" s="18"/>
      <c r="F205" s="59" t="str">
        <f t="shared" si="95"/>
        <v/>
      </c>
      <c r="G205" s="17"/>
      <c r="H205" s="59" t="str">
        <f t="shared" si="96"/>
        <v/>
      </c>
      <c r="I205" s="17"/>
      <c r="J205" s="59" t="str">
        <f t="shared" si="97"/>
        <v/>
      </c>
      <c r="K205" s="67">
        <v>3</v>
      </c>
      <c r="L205" s="26" t="str">
        <f t="shared" si="98"/>
        <v>:</v>
      </c>
      <c r="M205" s="71">
        <v>55.8</v>
      </c>
      <c r="N205" s="59">
        <f t="shared" si="92"/>
        <v>223</v>
      </c>
      <c r="O205" s="27"/>
      <c r="P205" s="59" t="str">
        <f t="shared" si="99"/>
        <v/>
      </c>
      <c r="Q205" s="15"/>
    </row>
    <row r="206" spans="1:17">
      <c r="A206" s="19" t="s">
        <v>158</v>
      </c>
      <c r="B206" s="24" t="str">
        <f t="shared" si="93"/>
        <v>ZŠ a MŠ Křinec</v>
      </c>
      <c r="C206" s="28"/>
      <c r="D206" s="59" t="str">
        <f t="shared" si="94"/>
        <v/>
      </c>
      <c r="E206" s="18">
        <v>51.8</v>
      </c>
      <c r="F206" s="59">
        <f t="shared" si="95"/>
        <v>323</v>
      </c>
      <c r="G206" s="17">
        <v>120</v>
      </c>
      <c r="H206" s="59">
        <f t="shared" si="96"/>
        <v>188</v>
      </c>
      <c r="I206" s="17"/>
      <c r="J206" s="59" t="str">
        <f t="shared" si="97"/>
        <v/>
      </c>
      <c r="K206" s="67"/>
      <c r="L206" s="26" t="str">
        <f t="shared" si="98"/>
        <v xml:space="preserve"> </v>
      </c>
      <c r="M206" s="71"/>
      <c r="N206" s="59" t="str">
        <f t="shared" si="92"/>
        <v/>
      </c>
      <c r="O206" s="27"/>
      <c r="P206" s="59" t="str">
        <f t="shared" si="99"/>
        <v/>
      </c>
      <c r="Q206" s="15"/>
    </row>
    <row r="207" spans="1:17">
      <c r="A207" s="19" t="s">
        <v>159</v>
      </c>
      <c r="B207" s="24" t="str">
        <f t="shared" si="93"/>
        <v>ZŠ a MŠ Křinec</v>
      </c>
      <c r="C207" s="28"/>
      <c r="D207" s="59" t="str">
        <f t="shared" si="94"/>
        <v/>
      </c>
      <c r="E207" s="18"/>
      <c r="F207" s="59" t="str">
        <f t="shared" si="95"/>
        <v/>
      </c>
      <c r="G207" s="17"/>
      <c r="H207" s="59" t="str">
        <f t="shared" si="96"/>
        <v/>
      </c>
      <c r="I207" s="17">
        <v>347</v>
      </c>
      <c r="J207" s="59">
        <f t="shared" si="97"/>
        <v>126</v>
      </c>
      <c r="K207" s="67"/>
      <c r="L207" s="26" t="str">
        <f t="shared" si="98"/>
        <v xml:space="preserve"> </v>
      </c>
      <c r="M207" s="71"/>
      <c r="N207" s="59" t="str">
        <f t="shared" si="92"/>
        <v/>
      </c>
      <c r="O207" s="27"/>
      <c r="P207" s="59" t="str">
        <f t="shared" si="99"/>
        <v/>
      </c>
      <c r="Q207" s="15"/>
    </row>
    <row r="208" spans="1:17">
      <c r="A208" s="19" t="s">
        <v>160</v>
      </c>
      <c r="B208" s="24" t="str">
        <f t="shared" si="93"/>
        <v>ZŠ a MŠ Křinec</v>
      </c>
      <c r="C208" s="28"/>
      <c r="D208" s="59" t="str">
        <f t="shared" si="94"/>
        <v/>
      </c>
      <c r="E208" s="18"/>
      <c r="F208" s="59" t="str">
        <f t="shared" si="95"/>
        <v/>
      </c>
      <c r="G208" s="17"/>
      <c r="H208" s="59" t="str">
        <f t="shared" si="96"/>
        <v/>
      </c>
      <c r="I208" s="17">
        <v>334</v>
      </c>
      <c r="J208" s="59">
        <f t="shared" si="97"/>
        <v>108</v>
      </c>
      <c r="K208" s="67"/>
      <c r="L208" s="26" t="str">
        <f t="shared" si="98"/>
        <v xml:space="preserve"> </v>
      </c>
      <c r="M208" s="71"/>
      <c r="N208" s="59" t="str">
        <f t="shared" si="92"/>
        <v/>
      </c>
      <c r="O208" s="27"/>
      <c r="P208" s="59" t="str">
        <f t="shared" si="99"/>
        <v/>
      </c>
      <c r="Q208" s="15"/>
    </row>
    <row r="209" spans="1:17">
      <c r="A209" s="19" t="s">
        <v>161</v>
      </c>
      <c r="B209" s="24" t="str">
        <f t="shared" si="93"/>
        <v>ZŠ a MŠ Křinec</v>
      </c>
      <c r="C209" s="28"/>
      <c r="D209" s="59" t="str">
        <f t="shared" si="94"/>
        <v/>
      </c>
      <c r="E209" s="18"/>
      <c r="F209" s="59" t="str">
        <f t="shared" si="95"/>
        <v/>
      </c>
      <c r="G209" s="17"/>
      <c r="H209" s="59" t="str">
        <f t="shared" si="96"/>
        <v/>
      </c>
      <c r="I209" s="17">
        <v>319</v>
      </c>
      <c r="J209" s="59">
        <f t="shared" si="97"/>
        <v>89</v>
      </c>
      <c r="K209" s="67"/>
      <c r="L209" s="26" t="str">
        <f t="shared" si="98"/>
        <v xml:space="preserve"> </v>
      </c>
      <c r="M209" s="71"/>
      <c r="N209" s="59" t="str">
        <f t="shared" si="92"/>
        <v/>
      </c>
      <c r="O209" s="27"/>
      <c r="P209" s="59" t="str">
        <f t="shared" si="99"/>
        <v/>
      </c>
      <c r="Q209" s="16"/>
    </row>
    <row r="210" spans="1:17">
      <c r="A210" s="19" t="s">
        <v>162</v>
      </c>
      <c r="B210" s="24" t="str">
        <f t="shared" si="93"/>
        <v>ZŠ a MŠ Křinec</v>
      </c>
      <c r="C210" s="28"/>
      <c r="D210" s="59" t="str">
        <f t="shared" si="94"/>
        <v/>
      </c>
      <c r="E210" s="18">
        <v>41.76</v>
      </c>
      <c r="F210" s="59">
        <f t="shared" si="95"/>
        <v>239</v>
      </c>
      <c r="G210" s="17"/>
      <c r="H210" s="59" t="str">
        <f t="shared" si="96"/>
        <v/>
      </c>
      <c r="I210" s="17"/>
      <c r="J210" s="59" t="str">
        <f t="shared" si="97"/>
        <v/>
      </c>
      <c r="K210" s="67"/>
      <c r="L210" s="26" t="str">
        <f t="shared" si="98"/>
        <v xml:space="preserve"> </v>
      </c>
      <c r="M210" s="71"/>
      <c r="N210" s="59" t="str">
        <f t="shared" si="92"/>
        <v/>
      </c>
      <c r="O210" s="27"/>
      <c r="P210" s="59" t="str">
        <f t="shared" si="99"/>
        <v/>
      </c>
      <c r="Q210" s="16"/>
    </row>
    <row r="211" spans="1:17">
      <c r="A211" s="19"/>
      <c r="B211" s="24" t="str">
        <f t="shared" si="93"/>
        <v/>
      </c>
      <c r="C211" s="28"/>
      <c r="D211" s="59" t="str">
        <f t="shared" si="94"/>
        <v/>
      </c>
      <c r="E211" s="18"/>
      <c r="F211" s="59" t="str">
        <f t="shared" si="95"/>
        <v/>
      </c>
      <c r="G211" s="17"/>
      <c r="H211" s="59" t="str">
        <f t="shared" si="96"/>
        <v/>
      </c>
      <c r="I211" s="17"/>
      <c r="J211" s="59" t="str">
        <f t="shared" si="97"/>
        <v/>
      </c>
      <c r="K211" s="67"/>
      <c r="L211" s="26" t="str">
        <f t="shared" si="98"/>
        <v xml:space="preserve"> </v>
      </c>
      <c r="M211" s="71"/>
      <c r="N211" s="59" t="str">
        <f t="shared" si="92"/>
        <v/>
      </c>
      <c r="O211" s="27"/>
      <c r="P211" s="59" t="str">
        <f t="shared" si="99"/>
        <v/>
      </c>
      <c r="Q211" s="15"/>
    </row>
    <row r="212" spans="1:17">
      <c r="A212" s="13"/>
      <c r="B212" s="14"/>
      <c r="C212" s="35"/>
      <c r="D212" s="36">
        <f>IF(COUNT(D200:D211)&gt;=2,LARGE(D200:D211,1)+LARGE(D200:D211,2),IF(COUNT(D200:D211)=1,LARGE(D200:D211,1),""))</f>
        <v>682</v>
      </c>
      <c r="E212" s="37"/>
      <c r="F212" s="36">
        <f>IF(COUNT(F200:F211)&gt;=2,LARGE(F200:F211,1)+LARGE(F200:F211,2),IF(COUNT(F200:F211)=1,LARGE(F200:F211,1),""))</f>
        <v>576</v>
      </c>
      <c r="G212" s="36"/>
      <c r="H212" s="36">
        <f>IF(COUNT(H200:H211)&gt;=2,LARGE(H200:H211,1)+LARGE(H200:H211,2),IF(COUNT(H200:H211)=1,LARGE(H200:H211,1),""))</f>
        <v>188</v>
      </c>
      <c r="I212" s="36"/>
      <c r="J212" s="36">
        <f>IF(COUNT(J200:J211)&gt;=2,LARGE(J200:J211,1)+LARGE(J200:J211,2),IF(COUNT(J200:J211)=1,LARGE(J200:J211,1),""))</f>
        <v>234</v>
      </c>
      <c r="K212" s="69"/>
      <c r="L212" s="38"/>
      <c r="M212" s="72"/>
      <c r="N212" s="36">
        <f>IF(COUNT(N200:N211)&gt;=2,LARGE(N200:N211,1)+LARGE(N200:N211,2),IF(COUNT(N200:N211)=1,LARGE(N200:N211,1),""))</f>
        <v>498</v>
      </c>
      <c r="O212" s="39"/>
      <c r="P212" s="36">
        <f>IF((COUNT(P200:P211)&gt;=1),LARGE(P200:P211,1),"")</f>
        <v>280</v>
      </c>
      <c r="Q212" s="25">
        <f>IF(OR(D212&lt;&gt;"",F212&lt;&gt;"",H212&lt;&gt;"",J212&lt;&gt;"",N212&lt;&gt;"",P212&lt;&gt;""),SUM(D212,F212,H212,J212,N212,P212),"")</f>
        <v>2458</v>
      </c>
    </row>
    <row r="213" spans="1:17">
      <c r="A213" s="20"/>
      <c r="B213" s="21"/>
      <c r="C213" s="29"/>
      <c r="D213" s="30"/>
      <c r="E213" s="31"/>
      <c r="F213" s="30"/>
      <c r="G213" s="30"/>
      <c r="H213" s="30"/>
      <c r="I213" s="30"/>
      <c r="J213" s="30"/>
      <c r="K213" s="70"/>
      <c r="L213" s="32"/>
      <c r="M213" s="73"/>
      <c r="N213" s="30"/>
      <c r="O213" s="33"/>
      <c r="P213" s="30"/>
      <c r="Q213" s="22"/>
    </row>
    <row r="214" spans="1:17">
      <c r="A214" s="19" t="s">
        <v>164</v>
      </c>
      <c r="B214" s="23" t="s">
        <v>163</v>
      </c>
      <c r="C214" s="28">
        <v>7.9</v>
      </c>
      <c r="D214" s="59">
        <f>IF(AND(C214&gt;5.9,C214&lt;11.2),TRUNC(58.015*(POWER((11.26-C214),1.81))),IF(C214&gt;11.1,0,""))</f>
        <v>520</v>
      </c>
      <c r="E214" s="57"/>
      <c r="F214" s="59" t="str">
        <f>IF(AND(E214&gt;10.21,E214&lt;99.75),TRUNC((5.33*POWER(E214-9.98,1.1))),IF(AND(E214&gt;0,E214&lt;10.22),0,""))</f>
        <v/>
      </c>
      <c r="G214" s="17"/>
      <c r="H214" s="59" t="str">
        <f>IF(AND(G214&gt;76,G214&lt;250),TRUNC((0.8465*POWER(G214-75,1.42))),IF(AND(G214&gt;0,G214&lt;77),0,""))</f>
        <v/>
      </c>
      <c r="I214" s="58">
        <v>425</v>
      </c>
      <c r="J214" s="59">
        <f>IF(AND(I214&gt;224,I214&lt;730),TRUNC((0.14354*POWER(I214-220,1.4))),IF(AND(I214&gt;0,I214&lt;225),0,""))</f>
        <v>247</v>
      </c>
      <c r="K214" s="66"/>
      <c r="L214" s="26" t="str">
        <f>IF(K214&gt;0,":"," ")</f>
        <v xml:space="preserve"> </v>
      </c>
      <c r="M214" s="71"/>
      <c r="N214" s="59" t="str">
        <f t="shared" ref="N214:N225" si="100">IF(OR(AND(K214=2,M214&gt;30.18),K214=3,K214=4,AND(K214=5,M214&lt;5.51)),TRUNC(0.08713*(POWER((305.5-(K214*60+M214)),1.85))),IF(AND(K214&gt;=5,M214&gt;5.5),0,""))</f>
        <v/>
      </c>
      <c r="O214" s="27">
        <v>33</v>
      </c>
      <c r="P214" s="59">
        <f>IF(AND(O214&gt;25.9,O214&lt;43.6),TRUNC(4.86338*(POWER((44-O214),1.81))),IF(AND(O214&lt;26,O214&gt;43.5),0,""))</f>
        <v>373</v>
      </c>
      <c r="Q214" s="6"/>
    </row>
    <row r="215" spans="1:17">
      <c r="A215" s="19" t="s">
        <v>165</v>
      </c>
      <c r="B215" s="24" t="str">
        <f t="shared" ref="B215:B225" si="101">IF(AND(A215&lt;&gt;"",B214&lt;&gt;""),B214,"")</f>
        <v>ZŠ JAK Lysá n.L.</v>
      </c>
      <c r="C215" s="28">
        <v>8.5</v>
      </c>
      <c r="D215" s="59">
        <f t="shared" ref="D215:D225" si="102">IF(AND(C215&gt;5.9,C215&lt;11.2),TRUNC(58.015*(POWER((11.26-C215),1.81))),IF(C215&gt;11.1,0,""))</f>
        <v>364</v>
      </c>
      <c r="E215" s="18"/>
      <c r="F215" s="59" t="str">
        <f t="shared" ref="F215:F225" si="103">IF(AND(E215&gt;10.21,E215&lt;99.75),TRUNC((5.33*POWER(E215-9.98,1.1))),IF(AND(E215&gt;0,E215&lt;10.22),0,""))</f>
        <v/>
      </c>
      <c r="G215" s="17"/>
      <c r="H215" s="59" t="str">
        <f t="shared" ref="H215:H225" si="104">IF(AND(G215&gt;76,G215&lt;250),TRUNC((0.8465*POWER(G215-75,1.42))),IF(AND(G215&gt;0,G215&lt;77),0,""))</f>
        <v/>
      </c>
      <c r="I215" s="17">
        <v>396</v>
      </c>
      <c r="J215" s="59">
        <f t="shared" ref="J215:J225" si="105">IF(AND(I215&gt;224,I215&lt;730),TRUNC((0.14354*POWER(I215-220,1.4))),IF(AND(I215&gt;0,I215&lt;225),0,""))</f>
        <v>199</v>
      </c>
      <c r="K215" s="67"/>
      <c r="L215" s="26" t="str">
        <f t="shared" ref="L215:L225" si="106">IF(K215&gt;0,":"," ")</f>
        <v xml:space="preserve"> </v>
      </c>
      <c r="M215" s="71"/>
      <c r="N215" s="59" t="str">
        <f t="shared" si="100"/>
        <v/>
      </c>
      <c r="O215" s="27"/>
      <c r="P215" s="59" t="str">
        <f t="shared" ref="P215:P225" si="107">IF(AND(O215&gt;25.9,O215&lt;43.6),TRUNC(4.86338*(POWER((44-O215),1.81))),IF(AND(O215&lt;26,O215&gt;43.5),0,""))</f>
        <v/>
      </c>
      <c r="Q215" s="6"/>
    </row>
    <row r="216" spans="1:17">
      <c r="A216" s="19" t="s">
        <v>166</v>
      </c>
      <c r="B216" s="24" t="str">
        <f t="shared" si="101"/>
        <v>ZŠ JAK Lysá n.L.</v>
      </c>
      <c r="C216" s="28">
        <v>8.4</v>
      </c>
      <c r="D216" s="59">
        <f t="shared" si="102"/>
        <v>388</v>
      </c>
      <c r="E216" s="18"/>
      <c r="F216" s="59" t="str">
        <f t="shared" si="103"/>
        <v/>
      </c>
      <c r="G216" s="17">
        <v>140</v>
      </c>
      <c r="H216" s="59">
        <f t="shared" si="104"/>
        <v>317</v>
      </c>
      <c r="I216" s="17"/>
      <c r="J216" s="59" t="str">
        <f t="shared" si="105"/>
        <v/>
      </c>
      <c r="K216" s="68"/>
      <c r="L216" s="26" t="str">
        <f t="shared" si="106"/>
        <v xml:space="preserve"> </v>
      </c>
      <c r="M216" s="71"/>
      <c r="N216" s="59" t="str">
        <f t="shared" si="100"/>
        <v/>
      </c>
      <c r="O216" s="27"/>
      <c r="P216" s="59" t="str">
        <f t="shared" si="107"/>
        <v/>
      </c>
      <c r="Q216" s="6"/>
    </row>
    <row r="217" spans="1:17">
      <c r="A217" s="19" t="s">
        <v>167</v>
      </c>
      <c r="B217" s="24" t="str">
        <f t="shared" si="101"/>
        <v>ZŠ JAK Lysá n.L.</v>
      </c>
      <c r="C217" s="28"/>
      <c r="D217" s="59" t="str">
        <f t="shared" si="102"/>
        <v/>
      </c>
      <c r="E217" s="18"/>
      <c r="F217" s="59" t="str">
        <f t="shared" si="103"/>
        <v/>
      </c>
      <c r="G217" s="17"/>
      <c r="H217" s="59" t="str">
        <f t="shared" si="104"/>
        <v/>
      </c>
      <c r="I217" s="17"/>
      <c r="J217" s="59" t="str">
        <f t="shared" si="105"/>
        <v/>
      </c>
      <c r="K217" s="67">
        <v>3</v>
      </c>
      <c r="L217" s="26" t="str">
        <f t="shared" si="106"/>
        <v>:</v>
      </c>
      <c r="M217" s="71">
        <v>57.6</v>
      </c>
      <c r="N217" s="59">
        <f t="shared" si="100"/>
        <v>213</v>
      </c>
      <c r="O217" s="27"/>
      <c r="P217" s="59" t="str">
        <f t="shared" si="107"/>
        <v/>
      </c>
      <c r="Q217" s="15"/>
    </row>
    <row r="218" spans="1:17">
      <c r="A218" s="19" t="s">
        <v>168</v>
      </c>
      <c r="B218" s="24" t="str">
        <f t="shared" si="101"/>
        <v>ZŠ JAK Lysá n.L.</v>
      </c>
      <c r="C218" s="28"/>
      <c r="D218" s="59" t="str">
        <f t="shared" si="102"/>
        <v/>
      </c>
      <c r="E218" s="18"/>
      <c r="F218" s="59" t="str">
        <f t="shared" si="103"/>
        <v/>
      </c>
      <c r="G218" s="17"/>
      <c r="H218" s="59" t="str">
        <f t="shared" si="104"/>
        <v/>
      </c>
      <c r="I218" s="17"/>
      <c r="J218" s="59" t="str">
        <f t="shared" si="105"/>
        <v/>
      </c>
      <c r="K218" s="68"/>
      <c r="L218" s="26" t="str">
        <f t="shared" si="106"/>
        <v xml:space="preserve"> </v>
      </c>
      <c r="M218" s="71"/>
      <c r="N218" s="59" t="str">
        <f t="shared" si="100"/>
        <v/>
      </c>
      <c r="O218" s="27"/>
      <c r="P218" s="59" t="str">
        <f t="shared" si="107"/>
        <v/>
      </c>
      <c r="Q218" s="15"/>
    </row>
    <row r="219" spans="1:17">
      <c r="A219" s="19" t="s">
        <v>169</v>
      </c>
      <c r="B219" s="24" t="str">
        <f t="shared" si="101"/>
        <v>ZŠ JAK Lysá n.L.</v>
      </c>
      <c r="C219" s="28"/>
      <c r="D219" s="59" t="str">
        <f t="shared" si="102"/>
        <v/>
      </c>
      <c r="E219" s="18">
        <v>41.58</v>
      </c>
      <c r="F219" s="59">
        <f t="shared" si="103"/>
        <v>237</v>
      </c>
      <c r="G219" s="17"/>
      <c r="H219" s="59" t="str">
        <f t="shared" si="104"/>
        <v/>
      </c>
      <c r="I219" s="17"/>
      <c r="J219" s="59" t="str">
        <f t="shared" si="105"/>
        <v/>
      </c>
      <c r="K219" s="67">
        <v>3</v>
      </c>
      <c r="L219" s="26" t="str">
        <f t="shared" si="106"/>
        <v>:</v>
      </c>
      <c r="M219" s="71">
        <v>48.9</v>
      </c>
      <c r="N219" s="59">
        <f t="shared" si="100"/>
        <v>266</v>
      </c>
      <c r="O219" s="27"/>
      <c r="P219" s="59" t="str">
        <f t="shared" si="107"/>
        <v/>
      </c>
      <c r="Q219" s="15"/>
    </row>
    <row r="220" spans="1:17">
      <c r="A220" s="19" t="s">
        <v>175</v>
      </c>
      <c r="B220" s="24" t="str">
        <f t="shared" si="101"/>
        <v>ZŠ JAK Lysá n.L.</v>
      </c>
      <c r="C220" s="28"/>
      <c r="D220" s="59" t="str">
        <f t="shared" si="102"/>
        <v/>
      </c>
      <c r="E220" s="18"/>
      <c r="F220" s="59" t="str">
        <f t="shared" si="103"/>
        <v/>
      </c>
      <c r="G220" s="17">
        <v>120</v>
      </c>
      <c r="H220" s="59">
        <f t="shared" si="104"/>
        <v>188</v>
      </c>
      <c r="I220" s="17">
        <v>374</v>
      </c>
      <c r="J220" s="59">
        <f t="shared" si="105"/>
        <v>165</v>
      </c>
      <c r="K220" s="67"/>
      <c r="L220" s="26" t="str">
        <f t="shared" si="106"/>
        <v xml:space="preserve"> </v>
      </c>
      <c r="M220" s="71"/>
      <c r="N220" s="59" t="str">
        <f t="shared" si="100"/>
        <v/>
      </c>
      <c r="O220" s="27"/>
      <c r="P220" s="59" t="str">
        <f t="shared" si="107"/>
        <v/>
      </c>
      <c r="Q220" s="15"/>
    </row>
    <row r="221" spans="1:17">
      <c r="A221" s="19" t="s">
        <v>170</v>
      </c>
      <c r="B221" s="24" t="str">
        <f t="shared" si="101"/>
        <v>ZŠ JAK Lysá n.L.</v>
      </c>
      <c r="C221" s="28"/>
      <c r="D221" s="59" t="str">
        <f t="shared" si="102"/>
        <v/>
      </c>
      <c r="E221" s="18">
        <v>44.04</v>
      </c>
      <c r="F221" s="59">
        <f t="shared" si="103"/>
        <v>258</v>
      </c>
      <c r="G221" s="17">
        <v>145</v>
      </c>
      <c r="H221" s="59">
        <f t="shared" si="104"/>
        <v>352</v>
      </c>
      <c r="I221" s="17"/>
      <c r="J221" s="59" t="str">
        <f t="shared" si="105"/>
        <v/>
      </c>
      <c r="K221" s="67"/>
      <c r="L221" s="26" t="str">
        <f t="shared" si="106"/>
        <v xml:space="preserve"> </v>
      </c>
      <c r="M221" s="71"/>
      <c r="N221" s="59" t="str">
        <f t="shared" si="100"/>
        <v/>
      </c>
      <c r="O221" s="27"/>
      <c r="P221" s="59" t="str">
        <f t="shared" si="107"/>
        <v/>
      </c>
      <c r="Q221" s="15"/>
    </row>
    <row r="222" spans="1:17">
      <c r="A222" s="19" t="s">
        <v>171</v>
      </c>
      <c r="B222" s="24" t="str">
        <f t="shared" si="101"/>
        <v>ZŠ JAK Lysá n.L.</v>
      </c>
      <c r="C222" s="28"/>
      <c r="D222" s="59" t="str">
        <f t="shared" si="102"/>
        <v/>
      </c>
      <c r="E222" s="18">
        <v>43.75</v>
      </c>
      <c r="F222" s="59">
        <f t="shared" si="103"/>
        <v>255</v>
      </c>
      <c r="G222" s="17"/>
      <c r="H222" s="59" t="str">
        <f t="shared" si="104"/>
        <v/>
      </c>
      <c r="I222" s="17"/>
      <c r="J222" s="59" t="str">
        <f t="shared" si="105"/>
        <v/>
      </c>
      <c r="K222" s="67"/>
      <c r="L222" s="26" t="str">
        <f t="shared" si="106"/>
        <v xml:space="preserve"> </v>
      </c>
      <c r="M222" s="71"/>
      <c r="N222" s="59" t="str">
        <f t="shared" si="100"/>
        <v/>
      </c>
      <c r="O222" s="27"/>
      <c r="P222" s="59" t="str">
        <f t="shared" si="107"/>
        <v/>
      </c>
      <c r="Q222" s="15"/>
    </row>
    <row r="223" spans="1:17">
      <c r="A223" s="19" t="s">
        <v>332</v>
      </c>
      <c r="B223" s="24" t="str">
        <f t="shared" si="101"/>
        <v>ZŠ JAK Lysá n.L.</v>
      </c>
      <c r="C223" s="28"/>
      <c r="D223" s="59" t="str">
        <f t="shared" si="102"/>
        <v/>
      </c>
      <c r="E223" s="18"/>
      <c r="F223" s="59" t="str">
        <f t="shared" si="103"/>
        <v/>
      </c>
      <c r="G223" s="17"/>
      <c r="H223" s="59" t="str">
        <f t="shared" si="104"/>
        <v/>
      </c>
      <c r="I223" s="17"/>
      <c r="J223" s="59" t="str">
        <f t="shared" si="105"/>
        <v/>
      </c>
      <c r="K223" s="67">
        <v>4</v>
      </c>
      <c r="L223" s="26" t="str">
        <f t="shared" si="106"/>
        <v>:</v>
      </c>
      <c r="M223" s="71">
        <v>12.6</v>
      </c>
      <c r="N223" s="59">
        <f t="shared" si="100"/>
        <v>134</v>
      </c>
      <c r="O223" s="27"/>
      <c r="P223" s="59" t="str">
        <f t="shared" si="107"/>
        <v/>
      </c>
      <c r="Q223" s="16"/>
    </row>
    <row r="224" spans="1:17">
      <c r="A224" s="19"/>
      <c r="B224" s="24" t="str">
        <f t="shared" si="101"/>
        <v/>
      </c>
      <c r="C224" s="28"/>
      <c r="D224" s="59" t="str">
        <f t="shared" si="102"/>
        <v/>
      </c>
      <c r="E224" s="18"/>
      <c r="F224" s="59" t="str">
        <f t="shared" si="103"/>
        <v/>
      </c>
      <c r="G224" s="17"/>
      <c r="H224" s="59" t="str">
        <f t="shared" si="104"/>
        <v/>
      </c>
      <c r="I224" s="17"/>
      <c r="J224" s="59" t="str">
        <f t="shared" si="105"/>
        <v/>
      </c>
      <c r="K224" s="67"/>
      <c r="L224" s="26" t="str">
        <f t="shared" si="106"/>
        <v xml:space="preserve"> </v>
      </c>
      <c r="M224" s="71"/>
      <c r="N224" s="59" t="str">
        <f t="shared" si="100"/>
        <v/>
      </c>
      <c r="O224" s="27"/>
      <c r="P224" s="59" t="str">
        <f t="shared" si="107"/>
        <v/>
      </c>
      <c r="Q224" s="16"/>
    </row>
    <row r="225" spans="1:17">
      <c r="A225" s="19"/>
      <c r="B225" s="24" t="str">
        <f t="shared" si="101"/>
        <v/>
      </c>
      <c r="C225" s="28"/>
      <c r="D225" s="59" t="str">
        <f t="shared" si="102"/>
        <v/>
      </c>
      <c r="E225" s="18"/>
      <c r="F225" s="59" t="str">
        <f t="shared" si="103"/>
        <v/>
      </c>
      <c r="G225" s="17"/>
      <c r="H225" s="59" t="str">
        <f t="shared" si="104"/>
        <v/>
      </c>
      <c r="I225" s="17"/>
      <c r="J225" s="59" t="str">
        <f t="shared" si="105"/>
        <v/>
      </c>
      <c r="K225" s="67"/>
      <c r="L225" s="26" t="str">
        <f t="shared" si="106"/>
        <v xml:space="preserve"> </v>
      </c>
      <c r="M225" s="71"/>
      <c r="N225" s="59" t="str">
        <f t="shared" si="100"/>
        <v/>
      </c>
      <c r="O225" s="27"/>
      <c r="P225" s="59" t="str">
        <f t="shared" si="107"/>
        <v/>
      </c>
      <c r="Q225" s="15"/>
    </row>
    <row r="226" spans="1:17">
      <c r="A226" s="13"/>
      <c r="B226" s="14"/>
      <c r="C226" s="35"/>
      <c r="D226" s="36">
        <f>IF(COUNT(D214:D225)&gt;=2,LARGE(D214:D225,1)+LARGE(D214:D225,2),IF(COUNT(D214:D225)=1,LARGE(D214:D225,1),""))</f>
        <v>908</v>
      </c>
      <c r="E226" s="37"/>
      <c r="F226" s="36">
        <f>IF(COUNT(F214:F225)&gt;=2,LARGE(F214:F225,1)+LARGE(F214:F225,2),IF(COUNT(F214:F225)=1,LARGE(F214:F225,1),""))</f>
        <v>513</v>
      </c>
      <c r="G226" s="36"/>
      <c r="H226" s="36">
        <f>IF(COUNT(H214:H225)&gt;=2,LARGE(H214:H225,1)+LARGE(H214:H225,2),IF(COUNT(H214:H225)=1,LARGE(H214:H225,1),""))</f>
        <v>669</v>
      </c>
      <c r="I226" s="36"/>
      <c r="J226" s="36">
        <f>IF(COUNT(J214:J225)&gt;=2,LARGE(J214:J225,1)+LARGE(J214:J225,2),IF(COUNT(J214:J225)=1,LARGE(J214:J225,1),""))</f>
        <v>446</v>
      </c>
      <c r="K226" s="69"/>
      <c r="L226" s="38"/>
      <c r="M226" s="72"/>
      <c r="N226" s="36">
        <f>IF(COUNT(N214:N225)&gt;=2,LARGE(N214:N225,1)+LARGE(N214:N225,2),IF(COUNT(N214:N225)=1,LARGE(N214:N225,1),""))</f>
        <v>479</v>
      </c>
      <c r="O226" s="39"/>
      <c r="P226" s="36">
        <f>IF((COUNT(P214:P225)&gt;=1),LARGE(P214:P225,1),"")</f>
        <v>373</v>
      </c>
      <c r="Q226" s="25">
        <f>IF(OR(D226&lt;&gt;"",F226&lt;&gt;"",H226&lt;&gt;"",J226&lt;&gt;"",N226&lt;&gt;"",P226&lt;&gt;""),SUM(D226,F226,H226,J226,N226,P226),"")</f>
        <v>3388</v>
      </c>
    </row>
    <row r="227" spans="1:17">
      <c r="A227" s="20"/>
      <c r="B227" s="21"/>
      <c r="C227" s="29"/>
      <c r="D227" s="30"/>
      <c r="E227" s="31"/>
      <c r="F227" s="30"/>
      <c r="G227" s="30"/>
      <c r="H227" s="30"/>
      <c r="I227" s="30"/>
      <c r="J227" s="30"/>
      <c r="K227" s="70"/>
      <c r="L227" s="34"/>
      <c r="M227" s="74"/>
      <c r="N227" s="30"/>
      <c r="O227" s="33"/>
      <c r="P227" s="30"/>
      <c r="Q227" s="22"/>
    </row>
    <row r="228" spans="1:17">
      <c r="A228" s="19"/>
      <c r="B228" s="23"/>
      <c r="C228" s="28"/>
      <c r="D228" s="59" t="str">
        <f>IF(AND(C228&gt;5.9,C228&lt;11.2),TRUNC(58.015*(POWER((11.26-C228),1.81))),IF(C228&gt;11.1,0,""))</f>
        <v/>
      </c>
      <c r="E228" s="57"/>
      <c r="F228" s="59" t="str">
        <f>IF(AND(E228&gt;10.21,E228&lt;99.75),TRUNC((5.33*POWER(E228-9.98,1.1))),IF(AND(E228&gt;0,E228&lt;10.22),0,""))</f>
        <v/>
      </c>
      <c r="G228" s="17"/>
      <c r="H228" s="59" t="str">
        <f>IF(AND(G228&gt;76,G228&lt;250),TRUNC((0.8465*POWER(G228-75,1.42))),IF(AND(G228&gt;0,G228&lt;77),0,""))</f>
        <v/>
      </c>
      <c r="I228" s="58"/>
      <c r="J228" s="59" t="str">
        <f>IF(AND(I228&gt;224,I228&lt;730),TRUNC((0.14354*POWER(I228-220,1.4))),IF(AND(I228&gt;0,I228&lt;225),0,""))</f>
        <v/>
      </c>
      <c r="K228" s="66"/>
      <c r="L228" s="26" t="str">
        <f>IF(K228&gt;0,":"," ")</f>
        <v xml:space="preserve"> </v>
      </c>
      <c r="M228" s="71"/>
      <c r="N228" s="59" t="str">
        <f t="shared" ref="N228:N239" si="108">IF(OR(AND(K228=2,M228&gt;30.18),K228=3,K228=4,AND(K228=5,M228&lt;5.51)),TRUNC(0.08713*(POWER((305.5-(K228*60+M228)),1.85))),IF(AND(K228&gt;=5,M228&gt;5.5),0,""))</f>
        <v/>
      </c>
      <c r="O228" s="27"/>
      <c r="P228" s="59" t="str">
        <f>IF(AND(O228&gt;25.9,O228&lt;43.6),TRUNC(4.86338*(POWER((44-O228),1.81))),IF(AND(O228&lt;26,O228&gt;43.5),0,""))</f>
        <v/>
      </c>
      <c r="Q228" s="6"/>
    </row>
    <row r="229" spans="1:17">
      <c r="A229" s="19"/>
      <c r="B229" s="24" t="str">
        <f t="shared" ref="B229:B239" si="109">IF(AND(A229&lt;&gt;"",B228&lt;&gt;""),B228,"")</f>
        <v/>
      </c>
      <c r="C229" s="28"/>
      <c r="D229" s="59" t="str">
        <f t="shared" ref="D229:D239" si="110">IF(AND(C229&gt;5.9,C229&lt;11.2),TRUNC(58.015*(POWER((11.26-C229),1.81))),IF(C229&gt;11.1,0,""))</f>
        <v/>
      </c>
      <c r="E229" s="18"/>
      <c r="F229" s="59" t="str">
        <f t="shared" ref="F229:F239" si="111">IF(AND(E229&gt;10.21,E229&lt;99.75),TRUNC((5.33*POWER(E229-9.98,1.1))),IF(AND(E229&gt;0,E229&lt;10.22),0,""))</f>
        <v/>
      </c>
      <c r="G229" s="17"/>
      <c r="H229" s="59" t="str">
        <f t="shared" ref="H229:H239" si="112">IF(AND(G229&gt;76,G229&lt;250),TRUNC((0.8465*POWER(G229-75,1.42))),IF(AND(G229&gt;0,G229&lt;77),0,""))</f>
        <v/>
      </c>
      <c r="I229" s="17"/>
      <c r="J229" s="59" t="str">
        <f t="shared" ref="J229:J239" si="113">IF(AND(I229&gt;224,I229&lt;730),TRUNC((0.14354*POWER(I229-220,1.4))),IF(AND(I229&gt;0,I229&lt;225),0,""))</f>
        <v/>
      </c>
      <c r="K229" s="67"/>
      <c r="L229" s="26" t="str">
        <f t="shared" ref="L229:L239" si="114">IF(K229&gt;0,":"," ")</f>
        <v xml:space="preserve"> </v>
      </c>
      <c r="M229" s="71"/>
      <c r="N229" s="59" t="str">
        <f t="shared" si="108"/>
        <v/>
      </c>
      <c r="O229" s="27"/>
      <c r="P229" s="59" t="str">
        <f t="shared" ref="P229:P239" si="115">IF(AND(O229&gt;25.9,O229&lt;43.6),TRUNC(4.86338*(POWER((44-O229),1.81))),IF(AND(O229&lt;26,O229&gt;43.5),0,""))</f>
        <v/>
      </c>
      <c r="Q229" s="6"/>
    </row>
    <row r="230" spans="1:17">
      <c r="A230" s="19"/>
      <c r="B230" s="24" t="str">
        <f t="shared" si="109"/>
        <v/>
      </c>
      <c r="C230" s="28"/>
      <c r="D230" s="59" t="str">
        <f t="shared" si="110"/>
        <v/>
      </c>
      <c r="E230" s="18"/>
      <c r="F230" s="59" t="str">
        <f t="shared" si="111"/>
        <v/>
      </c>
      <c r="G230" s="17"/>
      <c r="H230" s="59" t="str">
        <f t="shared" si="112"/>
        <v/>
      </c>
      <c r="I230" s="17"/>
      <c r="J230" s="59" t="str">
        <f t="shared" si="113"/>
        <v/>
      </c>
      <c r="K230" s="68"/>
      <c r="L230" s="26" t="str">
        <f t="shared" si="114"/>
        <v xml:space="preserve"> </v>
      </c>
      <c r="M230" s="71"/>
      <c r="N230" s="59" t="str">
        <f t="shared" si="108"/>
        <v/>
      </c>
      <c r="O230" s="27"/>
      <c r="P230" s="59" t="str">
        <f t="shared" si="115"/>
        <v/>
      </c>
      <c r="Q230" s="6"/>
    </row>
    <row r="231" spans="1:17">
      <c r="A231" s="19"/>
      <c r="B231" s="24" t="str">
        <f t="shared" si="109"/>
        <v/>
      </c>
      <c r="C231" s="28"/>
      <c r="D231" s="59" t="str">
        <f t="shared" si="110"/>
        <v/>
      </c>
      <c r="E231" s="18"/>
      <c r="F231" s="59" t="str">
        <f t="shared" si="111"/>
        <v/>
      </c>
      <c r="G231" s="17"/>
      <c r="H231" s="59" t="str">
        <f t="shared" si="112"/>
        <v/>
      </c>
      <c r="I231" s="17"/>
      <c r="J231" s="59" t="str">
        <f t="shared" si="113"/>
        <v/>
      </c>
      <c r="K231" s="67"/>
      <c r="L231" s="26" t="str">
        <f t="shared" si="114"/>
        <v xml:space="preserve"> </v>
      </c>
      <c r="M231" s="71"/>
      <c r="N231" s="59" t="str">
        <f t="shared" si="108"/>
        <v/>
      </c>
      <c r="O231" s="27"/>
      <c r="P231" s="59" t="str">
        <f t="shared" si="115"/>
        <v/>
      </c>
      <c r="Q231" s="15"/>
    </row>
    <row r="232" spans="1:17">
      <c r="A232" s="19"/>
      <c r="B232" s="24" t="str">
        <f t="shared" si="109"/>
        <v/>
      </c>
      <c r="C232" s="28"/>
      <c r="D232" s="59" t="str">
        <f t="shared" si="110"/>
        <v/>
      </c>
      <c r="E232" s="18"/>
      <c r="F232" s="59" t="str">
        <f t="shared" si="111"/>
        <v/>
      </c>
      <c r="G232" s="17"/>
      <c r="H232" s="59" t="str">
        <f t="shared" si="112"/>
        <v/>
      </c>
      <c r="I232" s="17"/>
      <c r="J232" s="59" t="str">
        <f t="shared" si="113"/>
        <v/>
      </c>
      <c r="K232" s="68"/>
      <c r="L232" s="26" t="str">
        <f t="shared" si="114"/>
        <v xml:space="preserve"> </v>
      </c>
      <c r="M232" s="71"/>
      <c r="N232" s="59" t="str">
        <f t="shared" si="108"/>
        <v/>
      </c>
      <c r="O232" s="27"/>
      <c r="P232" s="59" t="str">
        <f t="shared" si="115"/>
        <v/>
      </c>
      <c r="Q232" s="15"/>
    </row>
    <row r="233" spans="1:17">
      <c r="A233" s="19"/>
      <c r="B233" s="24" t="str">
        <f t="shared" si="109"/>
        <v/>
      </c>
      <c r="C233" s="28"/>
      <c r="D233" s="59" t="str">
        <f t="shared" si="110"/>
        <v/>
      </c>
      <c r="E233" s="18"/>
      <c r="F233" s="59" t="str">
        <f t="shared" si="111"/>
        <v/>
      </c>
      <c r="G233" s="17"/>
      <c r="H233" s="59" t="str">
        <f t="shared" si="112"/>
        <v/>
      </c>
      <c r="I233" s="17"/>
      <c r="J233" s="59" t="str">
        <f t="shared" si="113"/>
        <v/>
      </c>
      <c r="K233" s="67"/>
      <c r="L233" s="26" t="str">
        <f t="shared" si="114"/>
        <v xml:space="preserve"> </v>
      </c>
      <c r="M233" s="71"/>
      <c r="N233" s="59" t="str">
        <f t="shared" si="108"/>
        <v/>
      </c>
      <c r="O233" s="27"/>
      <c r="P233" s="59" t="str">
        <f t="shared" si="115"/>
        <v/>
      </c>
      <c r="Q233" s="15"/>
    </row>
    <row r="234" spans="1:17">
      <c r="A234" s="19"/>
      <c r="B234" s="24" t="str">
        <f t="shared" si="109"/>
        <v/>
      </c>
      <c r="C234" s="28"/>
      <c r="D234" s="59" t="str">
        <f t="shared" si="110"/>
        <v/>
      </c>
      <c r="E234" s="18"/>
      <c r="F234" s="59" t="str">
        <f t="shared" si="111"/>
        <v/>
      </c>
      <c r="G234" s="17"/>
      <c r="H234" s="59" t="str">
        <f t="shared" si="112"/>
        <v/>
      </c>
      <c r="I234" s="17"/>
      <c r="J234" s="59" t="str">
        <f t="shared" si="113"/>
        <v/>
      </c>
      <c r="K234" s="67"/>
      <c r="L234" s="26" t="str">
        <f t="shared" si="114"/>
        <v xml:space="preserve"> </v>
      </c>
      <c r="M234" s="71"/>
      <c r="N234" s="59" t="str">
        <f t="shared" si="108"/>
        <v/>
      </c>
      <c r="O234" s="27"/>
      <c r="P234" s="59" t="str">
        <f t="shared" si="115"/>
        <v/>
      </c>
      <c r="Q234" s="15"/>
    </row>
    <row r="235" spans="1:17">
      <c r="A235" s="19"/>
      <c r="B235" s="24" t="str">
        <f t="shared" si="109"/>
        <v/>
      </c>
      <c r="C235" s="28"/>
      <c r="D235" s="59" t="str">
        <f t="shared" si="110"/>
        <v/>
      </c>
      <c r="E235" s="18"/>
      <c r="F235" s="59" t="str">
        <f t="shared" si="111"/>
        <v/>
      </c>
      <c r="G235" s="17"/>
      <c r="H235" s="59" t="str">
        <f t="shared" si="112"/>
        <v/>
      </c>
      <c r="I235" s="17"/>
      <c r="J235" s="59" t="str">
        <f t="shared" si="113"/>
        <v/>
      </c>
      <c r="K235" s="67"/>
      <c r="L235" s="26" t="str">
        <f t="shared" si="114"/>
        <v xml:space="preserve"> </v>
      </c>
      <c r="M235" s="71"/>
      <c r="N235" s="59" t="str">
        <f t="shared" si="108"/>
        <v/>
      </c>
      <c r="O235" s="27"/>
      <c r="P235" s="59" t="str">
        <f t="shared" si="115"/>
        <v/>
      </c>
      <c r="Q235" s="15"/>
    </row>
    <row r="236" spans="1:17">
      <c r="A236" s="19"/>
      <c r="B236" s="24" t="str">
        <f t="shared" si="109"/>
        <v/>
      </c>
      <c r="C236" s="28"/>
      <c r="D236" s="59" t="str">
        <f t="shared" si="110"/>
        <v/>
      </c>
      <c r="E236" s="18"/>
      <c r="F236" s="59" t="str">
        <f t="shared" si="111"/>
        <v/>
      </c>
      <c r="G236" s="17"/>
      <c r="H236" s="59" t="str">
        <f t="shared" si="112"/>
        <v/>
      </c>
      <c r="I236" s="17"/>
      <c r="J236" s="59" t="str">
        <f t="shared" si="113"/>
        <v/>
      </c>
      <c r="K236" s="67"/>
      <c r="L236" s="26" t="str">
        <f t="shared" si="114"/>
        <v xml:space="preserve"> </v>
      </c>
      <c r="M236" s="71"/>
      <c r="N236" s="59" t="str">
        <f t="shared" si="108"/>
        <v/>
      </c>
      <c r="O236" s="27"/>
      <c r="P236" s="59" t="str">
        <f t="shared" si="115"/>
        <v/>
      </c>
      <c r="Q236" s="15"/>
    </row>
    <row r="237" spans="1:17">
      <c r="A237" s="19"/>
      <c r="B237" s="24" t="str">
        <f t="shared" si="109"/>
        <v/>
      </c>
      <c r="C237" s="28"/>
      <c r="D237" s="59" t="str">
        <f t="shared" si="110"/>
        <v/>
      </c>
      <c r="E237" s="18"/>
      <c r="F237" s="59" t="str">
        <f t="shared" si="111"/>
        <v/>
      </c>
      <c r="G237" s="17"/>
      <c r="H237" s="59" t="str">
        <f t="shared" si="112"/>
        <v/>
      </c>
      <c r="I237" s="17"/>
      <c r="J237" s="59" t="str">
        <f t="shared" si="113"/>
        <v/>
      </c>
      <c r="K237" s="67"/>
      <c r="L237" s="26" t="str">
        <f t="shared" si="114"/>
        <v xml:space="preserve"> </v>
      </c>
      <c r="M237" s="71"/>
      <c r="N237" s="59" t="str">
        <f t="shared" si="108"/>
        <v/>
      </c>
      <c r="O237" s="27"/>
      <c r="P237" s="59" t="str">
        <f t="shared" si="115"/>
        <v/>
      </c>
      <c r="Q237" s="16"/>
    </row>
    <row r="238" spans="1:17">
      <c r="A238" s="19"/>
      <c r="B238" s="24" t="str">
        <f t="shared" si="109"/>
        <v/>
      </c>
      <c r="C238" s="28"/>
      <c r="D238" s="59" t="str">
        <f t="shared" si="110"/>
        <v/>
      </c>
      <c r="E238" s="18"/>
      <c r="F238" s="59" t="str">
        <f t="shared" si="111"/>
        <v/>
      </c>
      <c r="G238" s="17"/>
      <c r="H238" s="59" t="str">
        <f t="shared" si="112"/>
        <v/>
      </c>
      <c r="I238" s="17"/>
      <c r="J238" s="59" t="str">
        <f t="shared" si="113"/>
        <v/>
      </c>
      <c r="K238" s="67"/>
      <c r="L238" s="26" t="str">
        <f t="shared" si="114"/>
        <v xml:space="preserve"> </v>
      </c>
      <c r="M238" s="71"/>
      <c r="N238" s="59" t="str">
        <f t="shared" si="108"/>
        <v/>
      </c>
      <c r="O238" s="27"/>
      <c r="P238" s="59" t="str">
        <f t="shared" si="115"/>
        <v/>
      </c>
      <c r="Q238" s="16"/>
    </row>
    <row r="239" spans="1:17">
      <c r="A239" s="19"/>
      <c r="B239" s="24" t="str">
        <f t="shared" si="109"/>
        <v/>
      </c>
      <c r="C239" s="28"/>
      <c r="D239" s="59" t="str">
        <f t="shared" si="110"/>
        <v/>
      </c>
      <c r="E239" s="18"/>
      <c r="F239" s="59" t="str">
        <f t="shared" si="111"/>
        <v/>
      </c>
      <c r="G239" s="17"/>
      <c r="H239" s="59" t="str">
        <f t="shared" si="112"/>
        <v/>
      </c>
      <c r="I239" s="17"/>
      <c r="J239" s="59" t="str">
        <f t="shared" si="113"/>
        <v/>
      </c>
      <c r="K239" s="67"/>
      <c r="L239" s="26" t="str">
        <f t="shared" si="114"/>
        <v xml:space="preserve"> </v>
      </c>
      <c r="M239" s="71"/>
      <c r="N239" s="59" t="str">
        <f t="shared" si="108"/>
        <v/>
      </c>
      <c r="O239" s="27"/>
      <c r="P239" s="59" t="str">
        <f t="shared" si="115"/>
        <v/>
      </c>
      <c r="Q239" s="15"/>
    </row>
    <row r="240" spans="1:17">
      <c r="A240" s="13"/>
      <c r="B240" s="14"/>
      <c r="C240" s="35"/>
      <c r="D240" s="36" t="str">
        <f>IF(COUNT(D228:D239)&gt;=2,LARGE(D228:D239,1)+LARGE(D228:D239,2),IF(COUNT(D228:D239)=1,LARGE(D228:D239,1),""))</f>
        <v/>
      </c>
      <c r="E240" s="37"/>
      <c r="F240" s="36" t="str">
        <f>IF(COUNT(F228:F239)&gt;=2,LARGE(F228:F239,1)+LARGE(F228:F239,2),IF(COUNT(F228:F239)=1,LARGE(F228:F239,1),""))</f>
        <v/>
      </c>
      <c r="G240" s="36"/>
      <c r="H240" s="36" t="str">
        <f>IF(COUNT(H228:H239)&gt;=2,LARGE(H228:H239,1)+LARGE(H228:H239,2),IF(COUNT(H228:H239)=1,LARGE(H228:H239,1),""))</f>
        <v/>
      </c>
      <c r="I240" s="36"/>
      <c r="J240" s="36" t="str">
        <f>IF(COUNT(J228:J239)&gt;=2,LARGE(J228:J239,1)+LARGE(J228:J239,2),IF(COUNT(J228:J239)=1,LARGE(J228:J239,1),""))</f>
        <v/>
      </c>
      <c r="K240" s="69"/>
      <c r="L240" s="38"/>
      <c r="M240" s="72"/>
      <c r="N240" s="36" t="str">
        <f>IF(COUNT(N228:N239)&gt;=2,LARGE(N228:N239,1)+LARGE(N228:N239,2),IF(COUNT(N228:N239)=1,LARGE(N228:N239,1),""))</f>
        <v/>
      </c>
      <c r="O240" s="39"/>
      <c r="P240" s="36" t="str">
        <f>IF((COUNT(P228:P239)&gt;=1),LARGE(P228:P239,1),"")</f>
        <v/>
      </c>
      <c r="Q240" s="25" t="str">
        <f>IF(OR(D240&lt;&gt;"",F240&lt;&gt;"",H240&lt;&gt;"",J240&lt;&gt;"",N240&lt;&gt;"",P240&lt;&gt;""),SUM(D240,F240,H240,J240,N240,P240),"")</f>
        <v/>
      </c>
    </row>
    <row r="241" spans="1:17">
      <c r="A241" s="20"/>
      <c r="B241" s="21"/>
      <c r="C241" s="29"/>
      <c r="D241" s="30"/>
      <c r="E241" s="31"/>
      <c r="F241" s="30"/>
      <c r="G241" s="30"/>
      <c r="H241" s="30"/>
      <c r="I241" s="30"/>
      <c r="J241" s="30"/>
      <c r="K241" s="70"/>
      <c r="L241" s="34"/>
      <c r="M241" s="74"/>
      <c r="N241" s="30"/>
      <c r="O241" s="33"/>
      <c r="P241" s="30"/>
      <c r="Q241" s="22"/>
    </row>
    <row r="242" spans="1:17">
      <c r="A242" s="19"/>
      <c r="B242" s="23"/>
      <c r="C242" s="28"/>
      <c r="D242" s="59" t="str">
        <f>IF(AND(C242&gt;5.9,C242&lt;11.2),TRUNC(58.015*(POWER((11.26-C242),1.81))),IF(C242&gt;11.1,0,""))</f>
        <v/>
      </c>
      <c r="E242" s="57"/>
      <c r="F242" s="59" t="str">
        <f>IF(AND(E242&gt;10.21,E242&lt;99.75),TRUNC((5.33*POWER(E242-9.98,1.1))),IF(AND(E242&gt;0,E242&lt;10.22),0,""))</f>
        <v/>
      </c>
      <c r="G242" s="17"/>
      <c r="H242" s="59" t="str">
        <f>IF(AND(G242&gt;76,G242&lt;250),TRUNC((0.8465*POWER(G242-75,1.42))),IF(AND(G242&gt;0,G242&lt;77),0,""))</f>
        <v/>
      </c>
      <c r="I242" s="58"/>
      <c r="J242" s="59" t="str">
        <f>IF(AND(I242&gt;224,I242&lt;730),TRUNC((0.14354*POWER(I242-220,1.4))),IF(AND(I242&gt;0,I242&lt;225),0,""))</f>
        <v/>
      </c>
      <c r="K242" s="66"/>
      <c r="L242" s="26" t="str">
        <f>IF(K242&gt;0,":"," ")</f>
        <v xml:space="preserve"> </v>
      </c>
      <c r="M242" s="71"/>
      <c r="N242" s="59" t="str">
        <f t="shared" ref="N242:N253" si="116">IF(OR(AND(K242=2,M242&gt;30.18),K242=3,K242=4,AND(K242=5,M242&lt;5.51)),TRUNC(0.08713*(POWER((305.5-(K242*60+M242)),1.85))),IF(AND(K242&gt;=5,M242&gt;5.5),0,""))</f>
        <v/>
      </c>
      <c r="O242" s="27"/>
      <c r="P242" s="59" t="str">
        <f>IF(AND(O242&gt;25.9,O242&lt;43.6),TRUNC(4.86338*(POWER((44-O242),1.81))),IF(AND(O242&lt;26,O242&gt;43.5),0,""))</f>
        <v/>
      </c>
      <c r="Q242" s="6"/>
    </row>
    <row r="243" spans="1:17">
      <c r="A243" s="19"/>
      <c r="B243" s="24" t="str">
        <f t="shared" ref="B243:B253" si="117">IF(AND(A243&lt;&gt;"",B242&lt;&gt;""),B242,"")</f>
        <v/>
      </c>
      <c r="C243" s="28"/>
      <c r="D243" s="59" t="str">
        <f t="shared" ref="D243:D253" si="118">IF(AND(C243&gt;5.9,C243&lt;11.2),TRUNC(58.015*(POWER((11.26-C243),1.81))),IF(C243&gt;11.1,0,""))</f>
        <v/>
      </c>
      <c r="E243" s="18"/>
      <c r="F243" s="59" t="str">
        <f t="shared" ref="F243:F253" si="119">IF(AND(E243&gt;10.21,E243&lt;99.75),TRUNC((5.33*POWER(E243-9.98,1.1))),IF(AND(E243&gt;0,E243&lt;10.22),0,""))</f>
        <v/>
      </c>
      <c r="G243" s="17"/>
      <c r="H243" s="59" t="str">
        <f t="shared" ref="H243:H253" si="120">IF(AND(G243&gt;76,G243&lt;250),TRUNC((0.8465*POWER(G243-75,1.42))),IF(AND(G243&gt;0,G243&lt;77),0,""))</f>
        <v/>
      </c>
      <c r="I243" s="17"/>
      <c r="J243" s="59" t="str">
        <f t="shared" ref="J243:J253" si="121">IF(AND(I243&gt;224,I243&lt;730),TRUNC((0.14354*POWER(I243-220,1.4))),IF(AND(I243&gt;0,I243&lt;225),0,""))</f>
        <v/>
      </c>
      <c r="K243" s="67"/>
      <c r="L243" s="26" t="str">
        <f t="shared" ref="L243:L253" si="122">IF(K243&gt;0,":"," ")</f>
        <v xml:space="preserve"> </v>
      </c>
      <c r="M243" s="71"/>
      <c r="N243" s="59" t="str">
        <f t="shared" si="116"/>
        <v/>
      </c>
      <c r="O243" s="27"/>
      <c r="P243" s="59" t="str">
        <f t="shared" ref="P243:P253" si="123">IF(AND(O243&gt;25.9,O243&lt;43.6),TRUNC(4.86338*(POWER((44-O243),1.81))),IF(AND(O243&lt;26,O243&gt;43.5),0,""))</f>
        <v/>
      </c>
      <c r="Q243" s="6"/>
    </row>
    <row r="244" spans="1:17">
      <c r="A244" s="19"/>
      <c r="B244" s="24" t="str">
        <f t="shared" si="117"/>
        <v/>
      </c>
      <c r="C244" s="28"/>
      <c r="D244" s="59" t="str">
        <f t="shared" si="118"/>
        <v/>
      </c>
      <c r="E244" s="18"/>
      <c r="F244" s="59" t="str">
        <f t="shared" si="119"/>
        <v/>
      </c>
      <c r="G244" s="17"/>
      <c r="H244" s="59" t="str">
        <f t="shared" si="120"/>
        <v/>
      </c>
      <c r="I244" s="17"/>
      <c r="J244" s="59" t="str">
        <f t="shared" si="121"/>
        <v/>
      </c>
      <c r="K244" s="68"/>
      <c r="L244" s="26" t="str">
        <f t="shared" si="122"/>
        <v xml:space="preserve"> </v>
      </c>
      <c r="M244" s="71"/>
      <c r="N244" s="59" t="str">
        <f t="shared" si="116"/>
        <v/>
      </c>
      <c r="O244" s="27"/>
      <c r="P244" s="59" t="str">
        <f t="shared" si="123"/>
        <v/>
      </c>
      <c r="Q244" s="6"/>
    </row>
    <row r="245" spans="1:17">
      <c r="A245" s="19"/>
      <c r="B245" s="24" t="str">
        <f t="shared" si="117"/>
        <v/>
      </c>
      <c r="C245" s="28"/>
      <c r="D245" s="59" t="str">
        <f t="shared" si="118"/>
        <v/>
      </c>
      <c r="E245" s="18"/>
      <c r="F245" s="59" t="str">
        <f t="shared" si="119"/>
        <v/>
      </c>
      <c r="G245" s="17"/>
      <c r="H245" s="59" t="str">
        <f t="shared" si="120"/>
        <v/>
      </c>
      <c r="I245" s="17"/>
      <c r="J245" s="59" t="str">
        <f t="shared" si="121"/>
        <v/>
      </c>
      <c r="K245" s="67"/>
      <c r="L245" s="26" t="str">
        <f t="shared" si="122"/>
        <v xml:space="preserve"> </v>
      </c>
      <c r="M245" s="71"/>
      <c r="N245" s="59" t="str">
        <f t="shared" si="116"/>
        <v/>
      </c>
      <c r="O245" s="27"/>
      <c r="P245" s="59" t="str">
        <f t="shared" si="123"/>
        <v/>
      </c>
      <c r="Q245" s="15"/>
    </row>
    <row r="246" spans="1:17">
      <c r="A246" s="19"/>
      <c r="B246" s="24" t="str">
        <f t="shared" si="117"/>
        <v/>
      </c>
      <c r="C246" s="28"/>
      <c r="D246" s="59" t="str">
        <f t="shared" si="118"/>
        <v/>
      </c>
      <c r="E246" s="18"/>
      <c r="F246" s="59" t="str">
        <f t="shared" si="119"/>
        <v/>
      </c>
      <c r="G246" s="17"/>
      <c r="H246" s="59" t="str">
        <f t="shared" si="120"/>
        <v/>
      </c>
      <c r="I246" s="17"/>
      <c r="J246" s="59" t="str">
        <f t="shared" si="121"/>
        <v/>
      </c>
      <c r="K246" s="68"/>
      <c r="L246" s="26" t="str">
        <f t="shared" si="122"/>
        <v xml:space="preserve"> </v>
      </c>
      <c r="M246" s="71"/>
      <c r="N246" s="59" t="str">
        <f t="shared" si="116"/>
        <v/>
      </c>
      <c r="O246" s="27"/>
      <c r="P246" s="59" t="str">
        <f t="shared" si="123"/>
        <v/>
      </c>
      <c r="Q246" s="15"/>
    </row>
    <row r="247" spans="1:17">
      <c r="A247" s="19"/>
      <c r="B247" s="24" t="str">
        <f t="shared" si="117"/>
        <v/>
      </c>
      <c r="C247" s="28"/>
      <c r="D247" s="59" t="str">
        <f t="shared" si="118"/>
        <v/>
      </c>
      <c r="E247" s="18"/>
      <c r="F247" s="59" t="str">
        <f t="shared" si="119"/>
        <v/>
      </c>
      <c r="G247" s="17"/>
      <c r="H247" s="59" t="str">
        <f t="shared" si="120"/>
        <v/>
      </c>
      <c r="I247" s="17"/>
      <c r="J247" s="59" t="str">
        <f t="shared" si="121"/>
        <v/>
      </c>
      <c r="K247" s="67"/>
      <c r="L247" s="26" t="str">
        <f t="shared" si="122"/>
        <v xml:space="preserve"> </v>
      </c>
      <c r="M247" s="71"/>
      <c r="N247" s="59" t="str">
        <f t="shared" si="116"/>
        <v/>
      </c>
      <c r="O247" s="27"/>
      <c r="P247" s="59" t="str">
        <f t="shared" si="123"/>
        <v/>
      </c>
      <c r="Q247" s="15"/>
    </row>
    <row r="248" spans="1:17">
      <c r="A248" s="19"/>
      <c r="B248" s="24" t="str">
        <f t="shared" si="117"/>
        <v/>
      </c>
      <c r="C248" s="28"/>
      <c r="D248" s="59" t="str">
        <f t="shared" si="118"/>
        <v/>
      </c>
      <c r="E248" s="18"/>
      <c r="F248" s="59" t="str">
        <f t="shared" si="119"/>
        <v/>
      </c>
      <c r="G248" s="17"/>
      <c r="H248" s="59" t="str">
        <f t="shared" si="120"/>
        <v/>
      </c>
      <c r="I248" s="17"/>
      <c r="J248" s="59" t="str">
        <f t="shared" si="121"/>
        <v/>
      </c>
      <c r="K248" s="67"/>
      <c r="L248" s="26" t="str">
        <f t="shared" si="122"/>
        <v xml:space="preserve"> </v>
      </c>
      <c r="M248" s="71"/>
      <c r="N248" s="59" t="str">
        <f t="shared" si="116"/>
        <v/>
      </c>
      <c r="O248" s="27"/>
      <c r="P248" s="59" t="str">
        <f t="shared" si="123"/>
        <v/>
      </c>
      <c r="Q248" s="15"/>
    </row>
    <row r="249" spans="1:17">
      <c r="A249" s="19"/>
      <c r="B249" s="24" t="str">
        <f t="shared" si="117"/>
        <v/>
      </c>
      <c r="C249" s="28"/>
      <c r="D249" s="59" t="str">
        <f t="shared" si="118"/>
        <v/>
      </c>
      <c r="E249" s="18"/>
      <c r="F249" s="59" t="str">
        <f t="shared" si="119"/>
        <v/>
      </c>
      <c r="G249" s="17"/>
      <c r="H249" s="59" t="str">
        <f t="shared" si="120"/>
        <v/>
      </c>
      <c r="I249" s="17"/>
      <c r="J249" s="59" t="str">
        <f t="shared" si="121"/>
        <v/>
      </c>
      <c r="K249" s="67"/>
      <c r="L249" s="26" t="str">
        <f t="shared" si="122"/>
        <v xml:space="preserve"> </v>
      </c>
      <c r="M249" s="71"/>
      <c r="N249" s="59" t="str">
        <f t="shared" si="116"/>
        <v/>
      </c>
      <c r="O249" s="27"/>
      <c r="P249" s="59" t="str">
        <f t="shared" si="123"/>
        <v/>
      </c>
      <c r="Q249" s="15"/>
    </row>
    <row r="250" spans="1:17">
      <c r="A250" s="19"/>
      <c r="B250" s="24" t="str">
        <f t="shared" si="117"/>
        <v/>
      </c>
      <c r="C250" s="28"/>
      <c r="D250" s="59" t="str">
        <f t="shared" si="118"/>
        <v/>
      </c>
      <c r="E250" s="18"/>
      <c r="F250" s="59" t="str">
        <f t="shared" si="119"/>
        <v/>
      </c>
      <c r="G250" s="17"/>
      <c r="H250" s="59" t="str">
        <f t="shared" si="120"/>
        <v/>
      </c>
      <c r="I250" s="17"/>
      <c r="J250" s="59" t="str">
        <f t="shared" si="121"/>
        <v/>
      </c>
      <c r="K250" s="67"/>
      <c r="L250" s="26" t="str">
        <f t="shared" si="122"/>
        <v xml:space="preserve"> </v>
      </c>
      <c r="M250" s="71"/>
      <c r="N250" s="59" t="str">
        <f t="shared" si="116"/>
        <v/>
      </c>
      <c r="O250" s="27"/>
      <c r="P250" s="59" t="str">
        <f t="shared" si="123"/>
        <v/>
      </c>
      <c r="Q250" s="15"/>
    </row>
    <row r="251" spans="1:17">
      <c r="A251" s="19"/>
      <c r="B251" s="24" t="str">
        <f t="shared" si="117"/>
        <v/>
      </c>
      <c r="C251" s="28"/>
      <c r="D251" s="59" t="str">
        <f t="shared" si="118"/>
        <v/>
      </c>
      <c r="E251" s="18"/>
      <c r="F251" s="59" t="str">
        <f t="shared" si="119"/>
        <v/>
      </c>
      <c r="G251" s="17"/>
      <c r="H251" s="59" t="str">
        <f t="shared" si="120"/>
        <v/>
      </c>
      <c r="I251" s="17"/>
      <c r="J251" s="59" t="str">
        <f t="shared" si="121"/>
        <v/>
      </c>
      <c r="K251" s="67"/>
      <c r="L251" s="26" t="str">
        <f t="shared" si="122"/>
        <v xml:space="preserve"> </v>
      </c>
      <c r="M251" s="71"/>
      <c r="N251" s="59" t="str">
        <f t="shared" si="116"/>
        <v/>
      </c>
      <c r="O251" s="27"/>
      <c r="P251" s="59" t="str">
        <f t="shared" si="123"/>
        <v/>
      </c>
      <c r="Q251" s="16"/>
    </row>
    <row r="252" spans="1:17">
      <c r="A252" s="19"/>
      <c r="B252" s="24" t="str">
        <f t="shared" si="117"/>
        <v/>
      </c>
      <c r="C252" s="28"/>
      <c r="D252" s="59" t="str">
        <f t="shared" si="118"/>
        <v/>
      </c>
      <c r="E252" s="18"/>
      <c r="F252" s="59" t="str">
        <f t="shared" si="119"/>
        <v/>
      </c>
      <c r="G252" s="17"/>
      <c r="H252" s="59" t="str">
        <f t="shared" si="120"/>
        <v/>
      </c>
      <c r="I252" s="17"/>
      <c r="J252" s="59" t="str">
        <f t="shared" si="121"/>
        <v/>
      </c>
      <c r="K252" s="67"/>
      <c r="L252" s="26" t="str">
        <f t="shared" si="122"/>
        <v xml:space="preserve"> </v>
      </c>
      <c r="M252" s="71"/>
      <c r="N252" s="59" t="str">
        <f t="shared" si="116"/>
        <v/>
      </c>
      <c r="O252" s="27"/>
      <c r="P252" s="59" t="str">
        <f t="shared" si="123"/>
        <v/>
      </c>
      <c r="Q252" s="16"/>
    </row>
    <row r="253" spans="1:17">
      <c r="A253" s="19"/>
      <c r="B253" s="24" t="str">
        <f t="shared" si="117"/>
        <v/>
      </c>
      <c r="C253" s="28"/>
      <c r="D253" s="59" t="str">
        <f t="shared" si="118"/>
        <v/>
      </c>
      <c r="E253" s="18"/>
      <c r="F253" s="59" t="str">
        <f t="shared" si="119"/>
        <v/>
      </c>
      <c r="G253" s="17"/>
      <c r="H253" s="59" t="str">
        <f t="shared" si="120"/>
        <v/>
      </c>
      <c r="I253" s="17"/>
      <c r="J253" s="59" t="str">
        <f t="shared" si="121"/>
        <v/>
      </c>
      <c r="K253" s="67"/>
      <c r="L253" s="26" t="str">
        <f t="shared" si="122"/>
        <v xml:space="preserve"> </v>
      </c>
      <c r="M253" s="71"/>
      <c r="N253" s="59" t="str">
        <f t="shared" si="116"/>
        <v/>
      </c>
      <c r="O253" s="27"/>
      <c r="P253" s="59" t="str">
        <f t="shared" si="123"/>
        <v/>
      </c>
      <c r="Q253" s="15"/>
    </row>
    <row r="254" spans="1:17">
      <c r="A254" s="13"/>
      <c r="B254" s="14"/>
      <c r="C254" s="35"/>
      <c r="D254" s="36" t="str">
        <f>IF(COUNT(D242:D253)&gt;=2,LARGE(D242:D253,1)+LARGE(D242:D253,2),IF(COUNT(D242:D253)=1,LARGE(D242:D253,1),""))</f>
        <v/>
      </c>
      <c r="E254" s="37"/>
      <c r="F254" s="36" t="str">
        <f>IF(COUNT(F242:F253)&gt;=2,LARGE(F242:F253,1)+LARGE(F242:F253,2),IF(COUNT(F242:F253)=1,LARGE(F242:F253,1),""))</f>
        <v/>
      </c>
      <c r="G254" s="36"/>
      <c r="H254" s="36" t="str">
        <f>IF(COUNT(H242:H253)&gt;=2,LARGE(H242:H253,1)+LARGE(H242:H253,2),IF(COUNT(H242:H253)=1,LARGE(H242:H253,1),""))</f>
        <v/>
      </c>
      <c r="I254" s="36"/>
      <c r="J254" s="36" t="str">
        <f>IF(COUNT(J242:J253)&gt;=2,LARGE(J242:J253,1)+LARGE(J242:J253,2),IF(COUNT(J242:J253)=1,LARGE(J242:J253,1),""))</f>
        <v/>
      </c>
      <c r="K254" s="69"/>
      <c r="L254" s="38"/>
      <c r="M254" s="72"/>
      <c r="N254" s="36" t="str">
        <f>IF(COUNT(N242:N253)&gt;=2,LARGE(N242:N253,1)+LARGE(N242:N253,2),IF(COUNT(N242:N253)=1,LARGE(N242:N253,1),""))</f>
        <v/>
      </c>
      <c r="O254" s="39"/>
      <c r="P254" s="36" t="str">
        <f>IF((COUNT(P242:P253)&gt;=1),LARGE(P242:P253,1),"")</f>
        <v/>
      </c>
      <c r="Q254" s="25" t="str">
        <f>IF(OR(D254&lt;&gt;"",F254&lt;&gt;"",H254&lt;&gt;"",J254&lt;&gt;"",N254&lt;&gt;"",P254&lt;&gt;""),SUM(D254,F254,H254,J254,N254,P254),"")</f>
        <v/>
      </c>
    </row>
    <row r="255" spans="1:17">
      <c r="A255" s="20"/>
      <c r="B255" s="21"/>
      <c r="C255" s="29"/>
      <c r="D255" s="30"/>
      <c r="E255" s="31"/>
      <c r="F255" s="30"/>
      <c r="G255" s="30"/>
      <c r="H255" s="30"/>
      <c r="I255" s="30"/>
      <c r="J255" s="30"/>
      <c r="K255" s="70"/>
      <c r="L255" s="34"/>
      <c r="M255" s="74"/>
      <c r="N255" s="30"/>
      <c r="O255" s="33"/>
      <c r="P255" s="30"/>
      <c r="Q255" s="22"/>
    </row>
    <row r="256" spans="1:17">
      <c r="A256" s="19"/>
      <c r="B256" s="23"/>
      <c r="C256" s="28"/>
      <c r="D256" s="59" t="str">
        <f>IF(AND(C256&gt;5.9,C256&lt;11.2),TRUNC(58.015*(POWER((11.26-C256),1.81))),IF(C256&gt;11.1,0,""))</f>
        <v/>
      </c>
      <c r="E256" s="57"/>
      <c r="F256" s="59" t="str">
        <f>IF(AND(E256&gt;10.21,E256&lt;99.75),TRUNC((5.33*POWER(E256-9.98,1.1))),IF(AND(E256&gt;0,E256&lt;10.22),0,""))</f>
        <v/>
      </c>
      <c r="G256" s="17"/>
      <c r="H256" s="59" t="str">
        <f>IF(AND(G256&gt;76,G256&lt;250),TRUNC((0.8465*POWER(G256-75,1.42))),IF(AND(G256&gt;0,G256&lt;77),0,""))</f>
        <v/>
      </c>
      <c r="I256" s="58"/>
      <c r="J256" s="59" t="str">
        <f>IF(AND(I256&gt;224,I256&lt;730),TRUNC((0.14354*POWER(I256-220,1.4))),IF(AND(I256&gt;0,I256&lt;225),0,""))</f>
        <v/>
      </c>
      <c r="K256" s="66"/>
      <c r="L256" s="26" t="str">
        <f>IF(K256&gt;0,":"," ")</f>
        <v xml:space="preserve"> </v>
      </c>
      <c r="M256" s="71"/>
      <c r="N256" s="59" t="str">
        <f t="shared" ref="N256:N267" si="124">IF(OR(AND(K256=2,M256&gt;30.18),K256=3,K256=4,AND(K256=5,M256&lt;5.51)),TRUNC(0.08713*(POWER((305.5-(K256*60+M256)),1.85))),IF(AND(K256&gt;=5,M256&gt;5.5),0,""))</f>
        <v/>
      </c>
      <c r="O256" s="27"/>
      <c r="P256" s="59" t="str">
        <f>IF(AND(O256&gt;25.9,O256&lt;43.6),TRUNC(4.86338*(POWER((44-O256),1.81))),IF(AND(O256&lt;26,O256&gt;43.5),0,""))</f>
        <v/>
      </c>
      <c r="Q256" s="6"/>
    </row>
    <row r="257" spans="1:17">
      <c r="A257" s="19"/>
      <c r="B257" s="24" t="str">
        <f t="shared" ref="B257:B267" si="125">IF(AND(A257&lt;&gt;"",B256&lt;&gt;""),B256,"")</f>
        <v/>
      </c>
      <c r="C257" s="28"/>
      <c r="D257" s="59" t="str">
        <f t="shared" ref="D257:D267" si="126">IF(AND(C257&gt;5.9,C257&lt;11.2),TRUNC(58.015*(POWER((11.26-C257),1.81))),IF(C257&gt;11.1,0,""))</f>
        <v/>
      </c>
      <c r="E257" s="18"/>
      <c r="F257" s="59" t="str">
        <f t="shared" ref="F257:F267" si="127">IF(AND(E257&gt;10.21,E257&lt;99.75),TRUNC((5.33*POWER(E257-9.98,1.1))),IF(AND(E257&gt;0,E257&lt;10.22),0,""))</f>
        <v/>
      </c>
      <c r="G257" s="17"/>
      <c r="H257" s="59" t="str">
        <f t="shared" ref="H257:H267" si="128">IF(AND(G257&gt;76,G257&lt;250),TRUNC((0.8465*POWER(G257-75,1.42))),IF(AND(G257&gt;0,G257&lt;77),0,""))</f>
        <v/>
      </c>
      <c r="I257" s="17"/>
      <c r="J257" s="59" t="str">
        <f t="shared" ref="J257:J267" si="129">IF(AND(I257&gt;224,I257&lt;730),TRUNC((0.14354*POWER(I257-220,1.4))),IF(AND(I257&gt;0,I257&lt;225),0,""))</f>
        <v/>
      </c>
      <c r="K257" s="67"/>
      <c r="L257" s="26" t="str">
        <f t="shared" ref="L257:L267" si="130">IF(K257&gt;0,":"," ")</f>
        <v xml:space="preserve"> </v>
      </c>
      <c r="M257" s="71"/>
      <c r="N257" s="59" t="str">
        <f t="shared" si="124"/>
        <v/>
      </c>
      <c r="O257" s="27"/>
      <c r="P257" s="59" t="str">
        <f t="shared" ref="P257:P267" si="131">IF(AND(O257&gt;25.9,O257&lt;43.6),TRUNC(4.86338*(POWER((44-O257),1.81))),IF(AND(O257&lt;26,O257&gt;43.5),0,""))</f>
        <v/>
      </c>
      <c r="Q257" s="6"/>
    </row>
    <row r="258" spans="1:17">
      <c r="A258" s="19"/>
      <c r="B258" s="24" t="str">
        <f t="shared" si="125"/>
        <v/>
      </c>
      <c r="C258" s="28"/>
      <c r="D258" s="59" t="str">
        <f t="shared" si="126"/>
        <v/>
      </c>
      <c r="E258" s="18"/>
      <c r="F258" s="59" t="str">
        <f t="shared" si="127"/>
        <v/>
      </c>
      <c r="G258" s="17"/>
      <c r="H258" s="59" t="str">
        <f t="shared" si="128"/>
        <v/>
      </c>
      <c r="I258" s="17"/>
      <c r="J258" s="59" t="str">
        <f t="shared" si="129"/>
        <v/>
      </c>
      <c r="K258" s="68"/>
      <c r="L258" s="26" t="str">
        <f t="shared" si="130"/>
        <v xml:space="preserve"> </v>
      </c>
      <c r="M258" s="71"/>
      <c r="N258" s="59" t="str">
        <f t="shared" si="124"/>
        <v/>
      </c>
      <c r="O258" s="27"/>
      <c r="P258" s="59" t="str">
        <f t="shared" si="131"/>
        <v/>
      </c>
      <c r="Q258" s="6"/>
    </row>
    <row r="259" spans="1:17">
      <c r="A259" s="19"/>
      <c r="B259" s="24" t="str">
        <f t="shared" si="125"/>
        <v/>
      </c>
      <c r="C259" s="28"/>
      <c r="D259" s="59" t="str">
        <f t="shared" si="126"/>
        <v/>
      </c>
      <c r="E259" s="18"/>
      <c r="F259" s="59" t="str">
        <f t="shared" si="127"/>
        <v/>
      </c>
      <c r="G259" s="17"/>
      <c r="H259" s="59" t="str">
        <f t="shared" si="128"/>
        <v/>
      </c>
      <c r="I259" s="17"/>
      <c r="J259" s="59" t="str">
        <f t="shared" si="129"/>
        <v/>
      </c>
      <c r="K259" s="67"/>
      <c r="L259" s="26" t="str">
        <f t="shared" si="130"/>
        <v xml:space="preserve"> </v>
      </c>
      <c r="M259" s="71"/>
      <c r="N259" s="59" t="str">
        <f t="shared" si="124"/>
        <v/>
      </c>
      <c r="O259" s="27"/>
      <c r="P259" s="59" t="str">
        <f t="shared" si="131"/>
        <v/>
      </c>
      <c r="Q259" s="15"/>
    </row>
    <row r="260" spans="1:17">
      <c r="A260" s="19"/>
      <c r="B260" s="24" t="str">
        <f t="shared" si="125"/>
        <v/>
      </c>
      <c r="C260" s="28"/>
      <c r="D260" s="59" t="str">
        <f t="shared" si="126"/>
        <v/>
      </c>
      <c r="E260" s="18"/>
      <c r="F260" s="59" t="str">
        <f t="shared" si="127"/>
        <v/>
      </c>
      <c r="G260" s="17"/>
      <c r="H260" s="59" t="str">
        <f t="shared" si="128"/>
        <v/>
      </c>
      <c r="I260" s="17"/>
      <c r="J260" s="59" t="str">
        <f t="shared" si="129"/>
        <v/>
      </c>
      <c r="K260" s="68"/>
      <c r="L260" s="26" t="str">
        <f t="shared" si="130"/>
        <v xml:space="preserve"> </v>
      </c>
      <c r="M260" s="71"/>
      <c r="N260" s="59" t="str">
        <f t="shared" si="124"/>
        <v/>
      </c>
      <c r="O260" s="27"/>
      <c r="P260" s="59" t="str">
        <f t="shared" si="131"/>
        <v/>
      </c>
      <c r="Q260" s="15"/>
    </row>
    <row r="261" spans="1:17">
      <c r="A261" s="19"/>
      <c r="B261" s="24" t="str">
        <f t="shared" si="125"/>
        <v/>
      </c>
      <c r="C261" s="28"/>
      <c r="D261" s="59" t="str">
        <f t="shared" si="126"/>
        <v/>
      </c>
      <c r="E261" s="18"/>
      <c r="F261" s="59" t="str">
        <f t="shared" si="127"/>
        <v/>
      </c>
      <c r="G261" s="17"/>
      <c r="H261" s="59" t="str">
        <f t="shared" si="128"/>
        <v/>
      </c>
      <c r="I261" s="17"/>
      <c r="J261" s="59" t="str">
        <f t="shared" si="129"/>
        <v/>
      </c>
      <c r="K261" s="67"/>
      <c r="L261" s="26" t="str">
        <f t="shared" si="130"/>
        <v xml:space="preserve"> </v>
      </c>
      <c r="M261" s="71"/>
      <c r="N261" s="59" t="str">
        <f t="shared" si="124"/>
        <v/>
      </c>
      <c r="O261" s="27"/>
      <c r="P261" s="59" t="str">
        <f t="shared" si="131"/>
        <v/>
      </c>
      <c r="Q261" s="15"/>
    </row>
    <row r="262" spans="1:17">
      <c r="A262" s="19"/>
      <c r="B262" s="24" t="str">
        <f t="shared" si="125"/>
        <v/>
      </c>
      <c r="C262" s="28"/>
      <c r="D262" s="59" t="str">
        <f t="shared" si="126"/>
        <v/>
      </c>
      <c r="E262" s="18"/>
      <c r="F262" s="59" t="str">
        <f t="shared" si="127"/>
        <v/>
      </c>
      <c r="G262" s="17"/>
      <c r="H262" s="59" t="str">
        <f t="shared" si="128"/>
        <v/>
      </c>
      <c r="I262" s="17"/>
      <c r="J262" s="59" t="str">
        <f t="shared" si="129"/>
        <v/>
      </c>
      <c r="K262" s="67"/>
      <c r="L262" s="26" t="str">
        <f t="shared" si="130"/>
        <v xml:space="preserve"> </v>
      </c>
      <c r="M262" s="71"/>
      <c r="N262" s="59" t="str">
        <f t="shared" si="124"/>
        <v/>
      </c>
      <c r="O262" s="27"/>
      <c r="P262" s="59" t="str">
        <f t="shared" si="131"/>
        <v/>
      </c>
      <c r="Q262" s="15"/>
    </row>
    <row r="263" spans="1:17">
      <c r="A263" s="19"/>
      <c r="B263" s="24" t="str">
        <f t="shared" si="125"/>
        <v/>
      </c>
      <c r="C263" s="28"/>
      <c r="D263" s="59" t="str">
        <f t="shared" si="126"/>
        <v/>
      </c>
      <c r="E263" s="18"/>
      <c r="F263" s="59" t="str">
        <f t="shared" si="127"/>
        <v/>
      </c>
      <c r="G263" s="17"/>
      <c r="H263" s="59" t="str">
        <f t="shared" si="128"/>
        <v/>
      </c>
      <c r="I263" s="17"/>
      <c r="J263" s="59" t="str">
        <f t="shared" si="129"/>
        <v/>
      </c>
      <c r="K263" s="67"/>
      <c r="L263" s="26" t="str">
        <f t="shared" si="130"/>
        <v xml:space="preserve"> </v>
      </c>
      <c r="M263" s="71"/>
      <c r="N263" s="59" t="str">
        <f t="shared" si="124"/>
        <v/>
      </c>
      <c r="O263" s="27"/>
      <c r="P263" s="59" t="str">
        <f t="shared" si="131"/>
        <v/>
      </c>
      <c r="Q263" s="15"/>
    </row>
    <row r="264" spans="1:17">
      <c r="A264" s="19"/>
      <c r="B264" s="24" t="str">
        <f t="shared" si="125"/>
        <v/>
      </c>
      <c r="C264" s="28"/>
      <c r="D264" s="59" t="str">
        <f t="shared" si="126"/>
        <v/>
      </c>
      <c r="E264" s="18"/>
      <c r="F264" s="59" t="str">
        <f t="shared" si="127"/>
        <v/>
      </c>
      <c r="G264" s="17"/>
      <c r="H264" s="59" t="str">
        <f t="shared" si="128"/>
        <v/>
      </c>
      <c r="I264" s="17"/>
      <c r="J264" s="59" t="str">
        <f t="shared" si="129"/>
        <v/>
      </c>
      <c r="K264" s="67"/>
      <c r="L264" s="26" t="str">
        <f t="shared" si="130"/>
        <v xml:space="preserve"> </v>
      </c>
      <c r="M264" s="71"/>
      <c r="N264" s="59" t="str">
        <f t="shared" si="124"/>
        <v/>
      </c>
      <c r="O264" s="27"/>
      <c r="P264" s="59" t="str">
        <f t="shared" si="131"/>
        <v/>
      </c>
      <c r="Q264" s="15"/>
    </row>
    <row r="265" spans="1:17">
      <c r="A265" s="19"/>
      <c r="B265" s="24" t="str">
        <f t="shared" si="125"/>
        <v/>
      </c>
      <c r="C265" s="28"/>
      <c r="D265" s="59" t="str">
        <f t="shared" si="126"/>
        <v/>
      </c>
      <c r="E265" s="18"/>
      <c r="F265" s="59" t="str">
        <f t="shared" si="127"/>
        <v/>
      </c>
      <c r="G265" s="17"/>
      <c r="H265" s="59" t="str">
        <f t="shared" si="128"/>
        <v/>
      </c>
      <c r="I265" s="17"/>
      <c r="J265" s="59" t="str">
        <f t="shared" si="129"/>
        <v/>
      </c>
      <c r="K265" s="67"/>
      <c r="L265" s="26" t="str">
        <f t="shared" si="130"/>
        <v xml:space="preserve"> </v>
      </c>
      <c r="M265" s="71"/>
      <c r="N265" s="59" t="str">
        <f t="shared" si="124"/>
        <v/>
      </c>
      <c r="O265" s="27"/>
      <c r="P265" s="59" t="str">
        <f t="shared" si="131"/>
        <v/>
      </c>
      <c r="Q265" s="16"/>
    </row>
    <row r="266" spans="1:17">
      <c r="A266" s="19"/>
      <c r="B266" s="24" t="str">
        <f t="shared" si="125"/>
        <v/>
      </c>
      <c r="C266" s="28"/>
      <c r="D266" s="59" t="str">
        <f t="shared" si="126"/>
        <v/>
      </c>
      <c r="E266" s="18"/>
      <c r="F266" s="59" t="str">
        <f t="shared" si="127"/>
        <v/>
      </c>
      <c r="G266" s="17"/>
      <c r="H266" s="59" t="str">
        <f t="shared" si="128"/>
        <v/>
      </c>
      <c r="I266" s="17"/>
      <c r="J266" s="59" t="str">
        <f t="shared" si="129"/>
        <v/>
      </c>
      <c r="K266" s="67"/>
      <c r="L266" s="26" t="str">
        <f t="shared" si="130"/>
        <v xml:space="preserve"> </v>
      </c>
      <c r="M266" s="71"/>
      <c r="N266" s="59" t="str">
        <f t="shared" si="124"/>
        <v/>
      </c>
      <c r="O266" s="27"/>
      <c r="P266" s="59" t="str">
        <f t="shared" si="131"/>
        <v/>
      </c>
      <c r="Q266" s="16"/>
    </row>
    <row r="267" spans="1:17">
      <c r="A267" s="19"/>
      <c r="B267" s="24" t="str">
        <f t="shared" si="125"/>
        <v/>
      </c>
      <c r="C267" s="28"/>
      <c r="D267" s="59" t="str">
        <f t="shared" si="126"/>
        <v/>
      </c>
      <c r="E267" s="18"/>
      <c r="F267" s="59" t="str">
        <f t="shared" si="127"/>
        <v/>
      </c>
      <c r="G267" s="17"/>
      <c r="H267" s="59" t="str">
        <f t="shared" si="128"/>
        <v/>
      </c>
      <c r="I267" s="17"/>
      <c r="J267" s="59" t="str">
        <f t="shared" si="129"/>
        <v/>
      </c>
      <c r="K267" s="67"/>
      <c r="L267" s="26" t="str">
        <f t="shared" si="130"/>
        <v xml:space="preserve"> </v>
      </c>
      <c r="M267" s="71"/>
      <c r="N267" s="59" t="str">
        <f t="shared" si="124"/>
        <v/>
      </c>
      <c r="O267" s="27"/>
      <c r="P267" s="59" t="str">
        <f t="shared" si="131"/>
        <v/>
      </c>
      <c r="Q267" s="15"/>
    </row>
    <row r="268" spans="1:17">
      <c r="A268" s="13"/>
      <c r="B268" s="14"/>
      <c r="C268" s="35"/>
      <c r="D268" s="36" t="str">
        <f>IF(COUNT(D256:D267)&gt;=2,LARGE(D256:D267,1)+LARGE(D256:D267,2),IF(COUNT(D256:D267)=1,LARGE(D256:D267,1),""))</f>
        <v/>
      </c>
      <c r="E268" s="37"/>
      <c r="F268" s="36" t="str">
        <f>IF(COUNT(F256:F267)&gt;=2,LARGE(F256:F267,1)+LARGE(F256:F267,2),IF(COUNT(F256:F267)=1,LARGE(F256:F267,1),""))</f>
        <v/>
      </c>
      <c r="G268" s="36"/>
      <c r="H268" s="36" t="str">
        <f>IF(COUNT(H256:H267)&gt;=2,LARGE(H256:H267,1)+LARGE(H256:H267,2),IF(COUNT(H256:H267)=1,LARGE(H256:H267,1),""))</f>
        <v/>
      </c>
      <c r="I268" s="36"/>
      <c r="J268" s="36" t="str">
        <f>IF(COUNT(J256:J267)&gt;=2,LARGE(J256:J267,1)+LARGE(J256:J267,2),IF(COUNT(J256:J267)=1,LARGE(J256:J267,1),""))</f>
        <v/>
      </c>
      <c r="K268" s="69"/>
      <c r="L268" s="38"/>
      <c r="M268" s="72"/>
      <c r="N268" s="36" t="str">
        <f>IF(COUNT(N256:N267)&gt;=2,LARGE(N256:N267,1)+LARGE(N256:N267,2),IF(COUNT(N256:N267)=1,LARGE(N256:N267,1),""))</f>
        <v/>
      </c>
      <c r="O268" s="39"/>
      <c r="P268" s="36" t="str">
        <f>IF((COUNT(P256:P267)&gt;=1),LARGE(P256:P267,1),"")</f>
        <v/>
      </c>
      <c r="Q268" s="25" t="str">
        <f>IF(OR(D268&lt;&gt;"",F268&lt;&gt;"",H268&lt;&gt;"",J268&lt;&gt;"",N268&lt;&gt;"",P268&lt;&gt;""),SUM(D268,F268,H268,J268,N268,P268),"")</f>
        <v/>
      </c>
    </row>
    <row r="269" spans="1:17">
      <c r="A269" s="20"/>
      <c r="B269" s="21"/>
      <c r="C269" s="29"/>
      <c r="D269" s="30"/>
      <c r="E269" s="31"/>
      <c r="F269" s="30"/>
      <c r="G269" s="30"/>
      <c r="H269" s="30"/>
      <c r="I269" s="30"/>
      <c r="J269" s="30"/>
      <c r="K269" s="70"/>
      <c r="L269" s="34"/>
      <c r="M269" s="74"/>
      <c r="N269" s="30"/>
      <c r="O269" s="33"/>
      <c r="P269" s="30"/>
      <c r="Q269" s="22"/>
    </row>
    <row r="270" spans="1:17">
      <c r="A270" s="19"/>
      <c r="B270" s="23"/>
      <c r="C270" s="28"/>
      <c r="D270" s="59" t="str">
        <f>IF(AND(C270&gt;5.9,C270&lt;11.2),TRUNC(58.015*(POWER((11.26-C270),1.81))),IF(C270&gt;11.1,0,""))</f>
        <v/>
      </c>
      <c r="E270" s="57"/>
      <c r="F270" s="59" t="str">
        <f>IF(AND(E270&gt;10.21,E270&lt;99.75),TRUNC((5.33*POWER(E270-9.98,1.1))),IF(AND(E270&gt;0,E270&lt;10.22),0,""))</f>
        <v/>
      </c>
      <c r="G270" s="17"/>
      <c r="H270" s="59" t="str">
        <f>IF(AND(G270&gt;76,G270&lt;250),TRUNC((0.8465*POWER(G270-75,1.42))),IF(AND(G270&gt;0,G270&lt;77),0,""))</f>
        <v/>
      </c>
      <c r="I270" s="58"/>
      <c r="J270" s="59" t="str">
        <f>IF(AND(I270&gt;224,I270&lt;730),TRUNC((0.14354*POWER(I270-220,1.4))),IF(AND(I270&gt;0,I270&lt;225),0,""))</f>
        <v/>
      </c>
      <c r="K270" s="66"/>
      <c r="L270" s="26" t="str">
        <f>IF(K270&gt;0,":"," ")</f>
        <v xml:space="preserve"> </v>
      </c>
      <c r="M270" s="71"/>
      <c r="N270" s="59" t="str">
        <f t="shared" ref="N270:N281" si="132">IF(OR(AND(K270=2,M270&gt;30.18),K270=3,K270=4,AND(K270=5,M270&lt;5.51)),TRUNC(0.08713*(POWER((305.5-(K270*60+M270)),1.85))),IF(AND(K270&gt;=5,M270&gt;5.5),0,""))</f>
        <v/>
      </c>
      <c r="O270" s="27"/>
      <c r="P270" s="59" t="str">
        <f>IF(AND(O270&gt;25.9,O270&lt;43.6),TRUNC(4.86338*(POWER((44-O270),1.81))),IF(AND(O270&lt;26,O270&gt;43.5),0,""))</f>
        <v/>
      </c>
      <c r="Q270" s="6"/>
    </row>
    <row r="271" spans="1:17">
      <c r="A271" s="19"/>
      <c r="B271" s="24" t="str">
        <f t="shared" ref="B271:B281" si="133">IF(AND(A271&lt;&gt;"",B270&lt;&gt;""),B270,"")</f>
        <v/>
      </c>
      <c r="C271" s="28"/>
      <c r="D271" s="59" t="str">
        <f t="shared" ref="D271:D281" si="134">IF(AND(C271&gt;5.9,C271&lt;11.2),TRUNC(58.015*(POWER((11.26-C271),1.81))),IF(C271&gt;11.1,0,""))</f>
        <v/>
      </c>
      <c r="E271" s="18"/>
      <c r="F271" s="59" t="str">
        <f t="shared" ref="F271:F281" si="135">IF(AND(E271&gt;10.21,E271&lt;99.75),TRUNC((5.33*POWER(E271-9.98,1.1))),IF(AND(E271&gt;0,E271&lt;10.22),0,""))</f>
        <v/>
      </c>
      <c r="G271" s="17"/>
      <c r="H271" s="59" t="str">
        <f t="shared" ref="H271:H281" si="136">IF(AND(G271&gt;76,G271&lt;250),TRUNC((0.8465*POWER(G271-75,1.42))),IF(AND(G271&gt;0,G271&lt;77),0,""))</f>
        <v/>
      </c>
      <c r="I271" s="17"/>
      <c r="J271" s="59" t="str">
        <f t="shared" ref="J271:J281" si="137">IF(AND(I271&gt;224,I271&lt;730),TRUNC((0.14354*POWER(I271-220,1.4))),IF(AND(I271&gt;0,I271&lt;225),0,""))</f>
        <v/>
      </c>
      <c r="K271" s="67"/>
      <c r="L271" s="26" t="str">
        <f t="shared" ref="L271:L281" si="138">IF(K271&gt;0,":"," ")</f>
        <v xml:space="preserve"> </v>
      </c>
      <c r="M271" s="71"/>
      <c r="N271" s="59" t="str">
        <f t="shared" si="132"/>
        <v/>
      </c>
      <c r="O271" s="27"/>
      <c r="P271" s="59" t="str">
        <f t="shared" ref="P271:P281" si="139">IF(AND(O271&gt;25.9,O271&lt;43.6),TRUNC(4.86338*(POWER((44-O271),1.81))),IF(AND(O271&lt;26,O271&gt;43.5),0,""))</f>
        <v/>
      </c>
      <c r="Q271" s="6"/>
    </row>
    <row r="272" spans="1:17">
      <c r="A272" s="19"/>
      <c r="B272" s="24" t="str">
        <f t="shared" si="133"/>
        <v/>
      </c>
      <c r="C272" s="28"/>
      <c r="D272" s="59" t="str">
        <f t="shared" si="134"/>
        <v/>
      </c>
      <c r="E272" s="18"/>
      <c r="F272" s="59" t="str">
        <f t="shared" si="135"/>
        <v/>
      </c>
      <c r="G272" s="17"/>
      <c r="H272" s="59" t="str">
        <f t="shared" si="136"/>
        <v/>
      </c>
      <c r="I272" s="17"/>
      <c r="J272" s="59" t="str">
        <f t="shared" si="137"/>
        <v/>
      </c>
      <c r="K272" s="68"/>
      <c r="L272" s="26" t="str">
        <f t="shared" si="138"/>
        <v xml:space="preserve"> </v>
      </c>
      <c r="M272" s="71"/>
      <c r="N272" s="59" t="str">
        <f t="shared" si="132"/>
        <v/>
      </c>
      <c r="O272" s="27"/>
      <c r="P272" s="59" t="str">
        <f t="shared" si="139"/>
        <v/>
      </c>
      <c r="Q272" s="6"/>
    </row>
    <row r="273" spans="1:17">
      <c r="A273" s="19"/>
      <c r="B273" s="24" t="str">
        <f t="shared" si="133"/>
        <v/>
      </c>
      <c r="C273" s="28"/>
      <c r="D273" s="59" t="str">
        <f t="shared" si="134"/>
        <v/>
      </c>
      <c r="E273" s="18"/>
      <c r="F273" s="59" t="str">
        <f t="shared" si="135"/>
        <v/>
      </c>
      <c r="G273" s="17"/>
      <c r="H273" s="59" t="str">
        <f t="shared" si="136"/>
        <v/>
      </c>
      <c r="I273" s="17"/>
      <c r="J273" s="59" t="str">
        <f t="shared" si="137"/>
        <v/>
      </c>
      <c r="K273" s="67"/>
      <c r="L273" s="26" t="str">
        <f t="shared" si="138"/>
        <v xml:space="preserve"> </v>
      </c>
      <c r="M273" s="71"/>
      <c r="N273" s="59" t="str">
        <f t="shared" si="132"/>
        <v/>
      </c>
      <c r="O273" s="27"/>
      <c r="P273" s="59" t="str">
        <f t="shared" si="139"/>
        <v/>
      </c>
      <c r="Q273" s="15"/>
    </row>
    <row r="274" spans="1:17">
      <c r="A274" s="19"/>
      <c r="B274" s="24" t="str">
        <f t="shared" si="133"/>
        <v/>
      </c>
      <c r="C274" s="28"/>
      <c r="D274" s="59" t="str">
        <f t="shared" si="134"/>
        <v/>
      </c>
      <c r="E274" s="18"/>
      <c r="F274" s="59" t="str">
        <f t="shared" si="135"/>
        <v/>
      </c>
      <c r="G274" s="17"/>
      <c r="H274" s="59" t="str">
        <f t="shared" si="136"/>
        <v/>
      </c>
      <c r="I274" s="17"/>
      <c r="J274" s="59" t="str">
        <f t="shared" si="137"/>
        <v/>
      </c>
      <c r="K274" s="68"/>
      <c r="L274" s="26" t="str">
        <f t="shared" si="138"/>
        <v xml:space="preserve"> </v>
      </c>
      <c r="M274" s="71"/>
      <c r="N274" s="59" t="str">
        <f t="shared" si="132"/>
        <v/>
      </c>
      <c r="O274" s="27"/>
      <c r="P274" s="59" t="str">
        <f t="shared" si="139"/>
        <v/>
      </c>
      <c r="Q274" s="15"/>
    </row>
    <row r="275" spans="1:17">
      <c r="A275" s="19"/>
      <c r="B275" s="24" t="str">
        <f t="shared" si="133"/>
        <v/>
      </c>
      <c r="C275" s="28"/>
      <c r="D275" s="59" t="str">
        <f t="shared" si="134"/>
        <v/>
      </c>
      <c r="E275" s="18"/>
      <c r="F275" s="59" t="str">
        <f t="shared" si="135"/>
        <v/>
      </c>
      <c r="G275" s="17"/>
      <c r="H275" s="59" t="str">
        <f t="shared" si="136"/>
        <v/>
      </c>
      <c r="I275" s="17"/>
      <c r="J275" s="59" t="str">
        <f t="shared" si="137"/>
        <v/>
      </c>
      <c r="K275" s="67"/>
      <c r="L275" s="26" t="str">
        <f t="shared" si="138"/>
        <v xml:space="preserve"> </v>
      </c>
      <c r="M275" s="71"/>
      <c r="N275" s="59" t="str">
        <f t="shared" si="132"/>
        <v/>
      </c>
      <c r="O275" s="27"/>
      <c r="P275" s="59" t="str">
        <f t="shared" si="139"/>
        <v/>
      </c>
      <c r="Q275" s="15"/>
    </row>
    <row r="276" spans="1:17">
      <c r="A276" s="19"/>
      <c r="B276" s="24" t="str">
        <f t="shared" si="133"/>
        <v/>
      </c>
      <c r="C276" s="28"/>
      <c r="D276" s="59" t="str">
        <f t="shared" si="134"/>
        <v/>
      </c>
      <c r="E276" s="18"/>
      <c r="F276" s="59" t="str">
        <f t="shared" si="135"/>
        <v/>
      </c>
      <c r="G276" s="17"/>
      <c r="H276" s="59" t="str">
        <f t="shared" si="136"/>
        <v/>
      </c>
      <c r="I276" s="17"/>
      <c r="J276" s="59" t="str">
        <f t="shared" si="137"/>
        <v/>
      </c>
      <c r="K276" s="67"/>
      <c r="L276" s="26" t="str">
        <f t="shared" si="138"/>
        <v xml:space="preserve"> </v>
      </c>
      <c r="M276" s="71"/>
      <c r="N276" s="59" t="str">
        <f t="shared" si="132"/>
        <v/>
      </c>
      <c r="O276" s="27"/>
      <c r="P276" s="59" t="str">
        <f t="shared" si="139"/>
        <v/>
      </c>
      <c r="Q276" s="15"/>
    </row>
    <row r="277" spans="1:17">
      <c r="A277" s="19"/>
      <c r="B277" s="24" t="str">
        <f t="shared" si="133"/>
        <v/>
      </c>
      <c r="C277" s="28"/>
      <c r="D277" s="59" t="str">
        <f t="shared" si="134"/>
        <v/>
      </c>
      <c r="E277" s="18"/>
      <c r="F277" s="59" t="str">
        <f t="shared" si="135"/>
        <v/>
      </c>
      <c r="G277" s="17"/>
      <c r="H277" s="59" t="str">
        <f t="shared" si="136"/>
        <v/>
      </c>
      <c r="I277" s="17"/>
      <c r="J277" s="59" t="str">
        <f t="shared" si="137"/>
        <v/>
      </c>
      <c r="K277" s="67"/>
      <c r="L277" s="26" t="str">
        <f t="shared" si="138"/>
        <v xml:space="preserve"> </v>
      </c>
      <c r="M277" s="71"/>
      <c r="N277" s="59" t="str">
        <f t="shared" si="132"/>
        <v/>
      </c>
      <c r="O277" s="27"/>
      <c r="P277" s="59" t="str">
        <f t="shared" si="139"/>
        <v/>
      </c>
      <c r="Q277" s="15"/>
    </row>
    <row r="278" spans="1:17">
      <c r="A278" s="19"/>
      <c r="B278" s="24" t="str">
        <f t="shared" si="133"/>
        <v/>
      </c>
      <c r="C278" s="28"/>
      <c r="D278" s="59" t="str">
        <f t="shared" si="134"/>
        <v/>
      </c>
      <c r="E278" s="18"/>
      <c r="F278" s="59" t="str">
        <f t="shared" si="135"/>
        <v/>
      </c>
      <c r="G278" s="17"/>
      <c r="H278" s="59" t="str">
        <f t="shared" si="136"/>
        <v/>
      </c>
      <c r="I278" s="17"/>
      <c r="J278" s="59" t="str">
        <f t="shared" si="137"/>
        <v/>
      </c>
      <c r="K278" s="67"/>
      <c r="L278" s="26" t="str">
        <f t="shared" si="138"/>
        <v xml:space="preserve"> </v>
      </c>
      <c r="M278" s="71"/>
      <c r="N278" s="59" t="str">
        <f t="shared" si="132"/>
        <v/>
      </c>
      <c r="O278" s="27"/>
      <c r="P278" s="59" t="str">
        <f t="shared" si="139"/>
        <v/>
      </c>
      <c r="Q278" s="15"/>
    </row>
    <row r="279" spans="1:17">
      <c r="A279" s="19"/>
      <c r="B279" s="24" t="str">
        <f t="shared" si="133"/>
        <v/>
      </c>
      <c r="C279" s="28"/>
      <c r="D279" s="59" t="str">
        <f t="shared" si="134"/>
        <v/>
      </c>
      <c r="E279" s="18"/>
      <c r="F279" s="59" t="str">
        <f t="shared" si="135"/>
        <v/>
      </c>
      <c r="G279" s="17"/>
      <c r="H279" s="59" t="str">
        <f t="shared" si="136"/>
        <v/>
      </c>
      <c r="I279" s="17"/>
      <c r="J279" s="59" t="str">
        <f t="shared" si="137"/>
        <v/>
      </c>
      <c r="K279" s="67"/>
      <c r="L279" s="26" t="str">
        <f t="shared" si="138"/>
        <v xml:space="preserve"> </v>
      </c>
      <c r="M279" s="71"/>
      <c r="N279" s="59" t="str">
        <f t="shared" si="132"/>
        <v/>
      </c>
      <c r="O279" s="27"/>
      <c r="P279" s="59" t="str">
        <f t="shared" si="139"/>
        <v/>
      </c>
      <c r="Q279" s="16"/>
    </row>
    <row r="280" spans="1:17">
      <c r="A280" s="19"/>
      <c r="B280" s="24" t="str">
        <f t="shared" si="133"/>
        <v/>
      </c>
      <c r="C280" s="28"/>
      <c r="D280" s="59" t="str">
        <f t="shared" si="134"/>
        <v/>
      </c>
      <c r="E280" s="18"/>
      <c r="F280" s="59" t="str">
        <f t="shared" si="135"/>
        <v/>
      </c>
      <c r="G280" s="17"/>
      <c r="H280" s="59" t="str">
        <f t="shared" si="136"/>
        <v/>
      </c>
      <c r="I280" s="17"/>
      <c r="J280" s="59" t="str">
        <f t="shared" si="137"/>
        <v/>
      </c>
      <c r="K280" s="67"/>
      <c r="L280" s="26" t="str">
        <f t="shared" si="138"/>
        <v xml:space="preserve"> </v>
      </c>
      <c r="M280" s="71"/>
      <c r="N280" s="59" t="str">
        <f t="shared" si="132"/>
        <v/>
      </c>
      <c r="O280" s="27"/>
      <c r="P280" s="59" t="str">
        <f t="shared" si="139"/>
        <v/>
      </c>
      <c r="Q280" s="16"/>
    </row>
    <row r="281" spans="1:17">
      <c r="A281" s="19"/>
      <c r="B281" s="24" t="str">
        <f t="shared" si="133"/>
        <v/>
      </c>
      <c r="C281" s="28"/>
      <c r="D281" s="59" t="str">
        <f t="shared" si="134"/>
        <v/>
      </c>
      <c r="E281" s="18"/>
      <c r="F281" s="59" t="str">
        <f t="shared" si="135"/>
        <v/>
      </c>
      <c r="G281" s="17"/>
      <c r="H281" s="59" t="str">
        <f t="shared" si="136"/>
        <v/>
      </c>
      <c r="I281" s="17"/>
      <c r="J281" s="59" t="str">
        <f t="shared" si="137"/>
        <v/>
      </c>
      <c r="K281" s="67"/>
      <c r="L281" s="26" t="str">
        <f t="shared" si="138"/>
        <v xml:space="preserve"> </v>
      </c>
      <c r="M281" s="71"/>
      <c r="N281" s="59" t="str">
        <f t="shared" si="132"/>
        <v/>
      </c>
      <c r="O281" s="27"/>
      <c r="P281" s="59" t="str">
        <f t="shared" si="139"/>
        <v/>
      </c>
      <c r="Q281" s="15"/>
    </row>
    <row r="282" spans="1:17">
      <c r="A282" s="13"/>
      <c r="B282" s="14"/>
      <c r="C282" s="35"/>
      <c r="D282" s="36" t="str">
        <f>IF(COUNT(D270:D281)&gt;=2,LARGE(D270:D281,1)+LARGE(D270:D281,2),IF(COUNT(D270:D281)=1,LARGE(D270:D281,1),""))</f>
        <v/>
      </c>
      <c r="E282" s="37"/>
      <c r="F282" s="36" t="str">
        <f>IF(COUNT(F270:F281)&gt;=2,LARGE(F270:F281,1)+LARGE(F270:F281,2),IF(COUNT(F270:F281)=1,LARGE(F270:F281,1),""))</f>
        <v/>
      </c>
      <c r="G282" s="36"/>
      <c r="H282" s="36" t="str">
        <f>IF(COUNT(H270:H281)&gt;=2,LARGE(H270:H281,1)+LARGE(H270:H281,2),IF(COUNT(H270:H281)=1,LARGE(H270:H281,1),""))</f>
        <v/>
      </c>
      <c r="I282" s="36"/>
      <c r="J282" s="36" t="str">
        <f>IF(COUNT(J270:J281)&gt;=2,LARGE(J270:J281,1)+LARGE(J270:J281,2),IF(COUNT(J270:J281)=1,LARGE(J270:J281,1),""))</f>
        <v/>
      </c>
      <c r="K282" s="69"/>
      <c r="L282" s="38"/>
      <c r="M282" s="72"/>
      <c r="N282" s="36" t="str">
        <f>IF(COUNT(N270:N281)&gt;=2,LARGE(N270:N281,1)+LARGE(N270:N281,2),IF(COUNT(N270:N281)=1,LARGE(N270:N281,1),""))</f>
        <v/>
      </c>
      <c r="O282" s="39"/>
      <c r="P282" s="36" t="str">
        <f>IF((COUNT(P270:P281)&gt;=1),LARGE(P270:P281,1),"")</f>
        <v/>
      </c>
      <c r="Q282" s="25" t="str">
        <f>IF(OR(D282&lt;&gt;"",F282&lt;&gt;"",H282&lt;&gt;"",J282&lt;&gt;"",N282&lt;&gt;"",P282&lt;&gt;""),SUM(D282,F282,H282,J282,N282,P282),"")</f>
        <v/>
      </c>
    </row>
    <row r="283" spans="1:17">
      <c r="A283" s="20"/>
      <c r="B283" s="21"/>
      <c r="C283" s="29"/>
      <c r="D283" s="30"/>
      <c r="E283" s="31"/>
      <c r="F283" s="30"/>
      <c r="G283" s="30"/>
      <c r="H283" s="30"/>
      <c r="I283" s="30"/>
      <c r="J283" s="30"/>
      <c r="K283" s="70"/>
      <c r="L283" s="34"/>
      <c r="M283" s="74"/>
      <c r="N283" s="30"/>
      <c r="O283" s="33"/>
      <c r="P283" s="30"/>
      <c r="Q283" s="22"/>
    </row>
    <row r="284" spans="1:17">
      <c r="A284" s="19"/>
      <c r="B284" s="23"/>
      <c r="C284" s="28"/>
      <c r="D284" s="59" t="str">
        <f>IF(AND(C284&gt;5.9,C284&lt;11.2),TRUNC(58.015*(POWER((11.26-C284),1.81))),IF(C284&gt;11.1,0,""))</f>
        <v/>
      </c>
      <c r="E284" s="57"/>
      <c r="F284" s="59" t="str">
        <f>IF(AND(E284&gt;10.21,E284&lt;99.75),TRUNC((5.33*POWER(E284-9.98,1.1))),IF(AND(E284&gt;0,E284&lt;10.22),0,""))</f>
        <v/>
      </c>
      <c r="G284" s="17"/>
      <c r="H284" s="59" t="str">
        <f>IF(AND(G284&gt;76,G284&lt;250),TRUNC((0.8465*POWER(G284-75,1.42))),IF(AND(G284&gt;0,G284&lt;77),0,""))</f>
        <v/>
      </c>
      <c r="I284" s="58"/>
      <c r="J284" s="59" t="str">
        <f>IF(AND(I284&gt;224,I284&lt;730),TRUNC((0.14354*POWER(I284-220,1.4))),IF(AND(I284&gt;0,I284&lt;225),0,""))</f>
        <v/>
      </c>
      <c r="K284" s="66"/>
      <c r="L284" s="26" t="str">
        <f>IF(K284&gt;0,":"," ")</f>
        <v xml:space="preserve"> </v>
      </c>
      <c r="M284" s="71"/>
      <c r="N284" s="59" t="str">
        <f t="shared" ref="N284:N295" si="140">IF(OR(AND(K284=2,M284&gt;30.18),K284=3,K284=4,AND(K284=5,M284&lt;5.51)),TRUNC(0.08713*(POWER((305.5-(K284*60+M284)),1.85))),IF(AND(K284&gt;=5,M284&gt;5.5),0,""))</f>
        <v/>
      </c>
      <c r="O284" s="27"/>
      <c r="P284" s="59" t="str">
        <f>IF(AND(O284&gt;25.9,O284&lt;43.6),TRUNC(4.86338*(POWER((44-O284),1.81))),IF(AND(O284&lt;26,O284&gt;43.5),0,""))</f>
        <v/>
      </c>
      <c r="Q284" s="6"/>
    </row>
    <row r="285" spans="1:17">
      <c r="A285" s="19"/>
      <c r="B285" s="24" t="str">
        <f t="shared" ref="B285:B295" si="141">IF(AND(A285&lt;&gt;"",B284&lt;&gt;""),B284,"")</f>
        <v/>
      </c>
      <c r="C285" s="28"/>
      <c r="D285" s="59" t="str">
        <f t="shared" ref="D285:D295" si="142">IF(AND(C285&gt;5.9,C285&lt;11.2),TRUNC(58.015*(POWER((11.26-C285),1.81))),IF(C285&gt;11.1,0,""))</f>
        <v/>
      </c>
      <c r="E285" s="18"/>
      <c r="F285" s="59" t="str">
        <f t="shared" ref="F285:F295" si="143">IF(AND(E285&gt;10.21,E285&lt;99.75),TRUNC((5.33*POWER(E285-9.98,1.1))),IF(AND(E285&gt;0,E285&lt;10.22),0,""))</f>
        <v/>
      </c>
      <c r="G285" s="17"/>
      <c r="H285" s="59" t="str">
        <f t="shared" ref="H285:H295" si="144">IF(AND(G285&gt;76,G285&lt;250),TRUNC((0.8465*POWER(G285-75,1.42))),IF(AND(G285&gt;0,G285&lt;77),0,""))</f>
        <v/>
      </c>
      <c r="I285" s="17"/>
      <c r="J285" s="59" t="str">
        <f t="shared" ref="J285:J295" si="145">IF(AND(I285&gt;224,I285&lt;730),TRUNC((0.14354*POWER(I285-220,1.4))),IF(AND(I285&gt;0,I285&lt;225),0,""))</f>
        <v/>
      </c>
      <c r="K285" s="67"/>
      <c r="L285" s="26" t="str">
        <f t="shared" ref="L285:L295" si="146">IF(K285&gt;0,":"," ")</f>
        <v xml:space="preserve"> </v>
      </c>
      <c r="M285" s="71"/>
      <c r="N285" s="59" t="str">
        <f t="shared" si="140"/>
        <v/>
      </c>
      <c r="O285" s="27"/>
      <c r="P285" s="59" t="str">
        <f t="shared" ref="P285:P295" si="147">IF(AND(O285&gt;25.9,O285&lt;43.6),TRUNC(4.86338*(POWER((44-O285),1.81))),IF(AND(O285&lt;26,O285&gt;43.5),0,""))</f>
        <v/>
      </c>
      <c r="Q285" s="6"/>
    </row>
    <row r="286" spans="1:17">
      <c r="A286" s="19"/>
      <c r="B286" s="24" t="str">
        <f t="shared" si="141"/>
        <v/>
      </c>
      <c r="C286" s="28"/>
      <c r="D286" s="59" t="str">
        <f t="shared" si="142"/>
        <v/>
      </c>
      <c r="E286" s="18"/>
      <c r="F286" s="59" t="str">
        <f t="shared" si="143"/>
        <v/>
      </c>
      <c r="G286" s="17"/>
      <c r="H286" s="59" t="str">
        <f t="shared" si="144"/>
        <v/>
      </c>
      <c r="I286" s="17"/>
      <c r="J286" s="59" t="str">
        <f t="shared" si="145"/>
        <v/>
      </c>
      <c r="K286" s="68"/>
      <c r="L286" s="26" t="str">
        <f t="shared" si="146"/>
        <v xml:space="preserve"> </v>
      </c>
      <c r="M286" s="71"/>
      <c r="N286" s="59" t="str">
        <f t="shared" si="140"/>
        <v/>
      </c>
      <c r="O286" s="27"/>
      <c r="P286" s="59" t="str">
        <f t="shared" si="147"/>
        <v/>
      </c>
      <c r="Q286" s="6"/>
    </row>
    <row r="287" spans="1:17">
      <c r="A287" s="19"/>
      <c r="B287" s="24" t="str">
        <f t="shared" si="141"/>
        <v/>
      </c>
      <c r="C287" s="28"/>
      <c r="D287" s="59" t="str">
        <f t="shared" si="142"/>
        <v/>
      </c>
      <c r="E287" s="18"/>
      <c r="F287" s="59" t="str">
        <f t="shared" si="143"/>
        <v/>
      </c>
      <c r="G287" s="17"/>
      <c r="H287" s="59" t="str">
        <f t="shared" si="144"/>
        <v/>
      </c>
      <c r="I287" s="17"/>
      <c r="J287" s="59" t="str">
        <f t="shared" si="145"/>
        <v/>
      </c>
      <c r="K287" s="67"/>
      <c r="L287" s="26" t="str">
        <f t="shared" si="146"/>
        <v xml:space="preserve"> </v>
      </c>
      <c r="M287" s="71"/>
      <c r="N287" s="59" t="str">
        <f t="shared" si="140"/>
        <v/>
      </c>
      <c r="O287" s="27"/>
      <c r="P287" s="59" t="str">
        <f t="shared" si="147"/>
        <v/>
      </c>
      <c r="Q287" s="15"/>
    </row>
    <row r="288" spans="1:17">
      <c r="A288" s="19"/>
      <c r="B288" s="24" t="str">
        <f t="shared" si="141"/>
        <v/>
      </c>
      <c r="C288" s="28"/>
      <c r="D288" s="59" t="str">
        <f t="shared" si="142"/>
        <v/>
      </c>
      <c r="E288" s="18"/>
      <c r="F288" s="59" t="str">
        <f t="shared" si="143"/>
        <v/>
      </c>
      <c r="G288" s="17"/>
      <c r="H288" s="59" t="str">
        <f t="shared" si="144"/>
        <v/>
      </c>
      <c r="I288" s="17"/>
      <c r="J288" s="59" t="str">
        <f t="shared" si="145"/>
        <v/>
      </c>
      <c r="K288" s="68"/>
      <c r="L288" s="26" t="str">
        <f t="shared" si="146"/>
        <v xml:space="preserve"> </v>
      </c>
      <c r="M288" s="71"/>
      <c r="N288" s="59" t="str">
        <f t="shared" si="140"/>
        <v/>
      </c>
      <c r="O288" s="27"/>
      <c r="P288" s="59" t="str">
        <f t="shared" si="147"/>
        <v/>
      </c>
      <c r="Q288" s="15"/>
    </row>
    <row r="289" spans="1:17">
      <c r="A289" s="19"/>
      <c r="B289" s="24" t="str">
        <f t="shared" si="141"/>
        <v/>
      </c>
      <c r="C289" s="28"/>
      <c r="D289" s="59" t="str">
        <f t="shared" si="142"/>
        <v/>
      </c>
      <c r="E289" s="18"/>
      <c r="F289" s="59" t="str">
        <f t="shared" si="143"/>
        <v/>
      </c>
      <c r="G289" s="17"/>
      <c r="H289" s="59" t="str">
        <f t="shared" si="144"/>
        <v/>
      </c>
      <c r="I289" s="17"/>
      <c r="J289" s="59" t="str">
        <f t="shared" si="145"/>
        <v/>
      </c>
      <c r="K289" s="67"/>
      <c r="L289" s="26" t="str">
        <f t="shared" si="146"/>
        <v xml:space="preserve"> </v>
      </c>
      <c r="M289" s="71"/>
      <c r="N289" s="59" t="str">
        <f t="shared" si="140"/>
        <v/>
      </c>
      <c r="O289" s="27"/>
      <c r="P289" s="59" t="str">
        <f t="shared" si="147"/>
        <v/>
      </c>
      <c r="Q289" s="15"/>
    </row>
    <row r="290" spans="1:17">
      <c r="A290" s="19"/>
      <c r="B290" s="24" t="str">
        <f t="shared" si="141"/>
        <v/>
      </c>
      <c r="C290" s="28"/>
      <c r="D290" s="59" t="str">
        <f t="shared" si="142"/>
        <v/>
      </c>
      <c r="E290" s="18"/>
      <c r="F290" s="59" t="str">
        <f t="shared" si="143"/>
        <v/>
      </c>
      <c r="G290" s="17"/>
      <c r="H290" s="59" t="str">
        <f t="shared" si="144"/>
        <v/>
      </c>
      <c r="I290" s="17"/>
      <c r="J290" s="59" t="str">
        <f t="shared" si="145"/>
        <v/>
      </c>
      <c r="K290" s="67"/>
      <c r="L290" s="26" t="str">
        <f t="shared" si="146"/>
        <v xml:space="preserve"> </v>
      </c>
      <c r="M290" s="71"/>
      <c r="N290" s="59" t="str">
        <f t="shared" si="140"/>
        <v/>
      </c>
      <c r="O290" s="27"/>
      <c r="P290" s="59" t="str">
        <f t="shared" si="147"/>
        <v/>
      </c>
      <c r="Q290" s="15"/>
    </row>
    <row r="291" spans="1:17">
      <c r="A291" s="19"/>
      <c r="B291" s="24" t="str">
        <f t="shared" si="141"/>
        <v/>
      </c>
      <c r="C291" s="28"/>
      <c r="D291" s="59" t="str">
        <f t="shared" si="142"/>
        <v/>
      </c>
      <c r="E291" s="18"/>
      <c r="F291" s="59" t="str">
        <f t="shared" si="143"/>
        <v/>
      </c>
      <c r="G291" s="17"/>
      <c r="H291" s="59" t="str">
        <f t="shared" si="144"/>
        <v/>
      </c>
      <c r="I291" s="17"/>
      <c r="J291" s="59" t="str">
        <f t="shared" si="145"/>
        <v/>
      </c>
      <c r="K291" s="67"/>
      <c r="L291" s="26" t="str">
        <f t="shared" si="146"/>
        <v xml:space="preserve"> </v>
      </c>
      <c r="M291" s="71"/>
      <c r="N291" s="59" t="str">
        <f t="shared" si="140"/>
        <v/>
      </c>
      <c r="O291" s="27"/>
      <c r="P291" s="59" t="str">
        <f t="shared" si="147"/>
        <v/>
      </c>
      <c r="Q291" s="15"/>
    </row>
    <row r="292" spans="1:17">
      <c r="A292" s="19"/>
      <c r="B292" s="24" t="str">
        <f t="shared" si="141"/>
        <v/>
      </c>
      <c r="C292" s="28"/>
      <c r="D292" s="59" t="str">
        <f t="shared" si="142"/>
        <v/>
      </c>
      <c r="E292" s="18"/>
      <c r="F292" s="59" t="str">
        <f t="shared" si="143"/>
        <v/>
      </c>
      <c r="G292" s="17"/>
      <c r="H292" s="59" t="str">
        <f t="shared" si="144"/>
        <v/>
      </c>
      <c r="I292" s="17"/>
      <c r="J292" s="59" t="str">
        <f t="shared" si="145"/>
        <v/>
      </c>
      <c r="K292" s="67"/>
      <c r="L292" s="26" t="str">
        <f t="shared" si="146"/>
        <v xml:space="preserve"> </v>
      </c>
      <c r="M292" s="71"/>
      <c r="N292" s="59" t="str">
        <f t="shared" si="140"/>
        <v/>
      </c>
      <c r="O292" s="27"/>
      <c r="P292" s="59" t="str">
        <f t="shared" si="147"/>
        <v/>
      </c>
      <c r="Q292" s="15"/>
    </row>
    <row r="293" spans="1:17">
      <c r="A293" s="19"/>
      <c r="B293" s="24" t="str">
        <f t="shared" si="141"/>
        <v/>
      </c>
      <c r="C293" s="28"/>
      <c r="D293" s="59" t="str">
        <f t="shared" si="142"/>
        <v/>
      </c>
      <c r="E293" s="18"/>
      <c r="F293" s="59" t="str">
        <f t="shared" si="143"/>
        <v/>
      </c>
      <c r="G293" s="17"/>
      <c r="H293" s="59" t="str">
        <f t="shared" si="144"/>
        <v/>
      </c>
      <c r="I293" s="17"/>
      <c r="J293" s="59" t="str">
        <f t="shared" si="145"/>
        <v/>
      </c>
      <c r="K293" s="67"/>
      <c r="L293" s="26" t="str">
        <f t="shared" si="146"/>
        <v xml:space="preserve"> </v>
      </c>
      <c r="M293" s="71"/>
      <c r="N293" s="59" t="str">
        <f t="shared" si="140"/>
        <v/>
      </c>
      <c r="O293" s="27"/>
      <c r="P293" s="59" t="str">
        <f t="shared" si="147"/>
        <v/>
      </c>
      <c r="Q293" s="16"/>
    </row>
    <row r="294" spans="1:17">
      <c r="A294" s="19"/>
      <c r="B294" s="24" t="str">
        <f t="shared" si="141"/>
        <v/>
      </c>
      <c r="C294" s="28"/>
      <c r="D294" s="59" t="str">
        <f t="shared" si="142"/>
        <v/>
      </c>
      <c r="E294" s="18"/>
      <c r="F294" s="59" t="str">
        <f t="shared" si="143"/>
        <v/>
      </c>
      <c r="G294" s="17"/>
      <c r="H294" s="59" t="str">
        <f t="shared" si="144"/>
        <v/>
      </c>
      <c r="I294" s="17"/>
      <c r="J294" s="59" t="str">
        <f t="shared" si="145"/>
        <v/>
      </c>
      <c r="K294" s="67"/>
      <c r="L294" s="26" t="str">
        <f t="shared" si="146"/>
        <v xml:space="preserve"> </v>
      </c>
      <c r="M294" s="71"/>
      <c r="N294" s="59" t="str">
        <f t="shared" si="140"/>
        <v/>
      </c>
      <c r="O294" s="27"/>
      <c r="P294" s="59" t="str">
        <f t="shared" si="147"/>
        <v/>
      </c>
      <c r="Q294" s="16"/>
    </row>
    <row r="295" spans="1:17">
      <c r="A295" s="19"/>
      <c r="B295" s="24" t="str">
        <f t="shared" si="141"/>
        <v/>
      </c>
      <c r="C295" s="28"/>
      <c r="D295" s="59" t="str">
        <f t="shared" si="142"/>
        <v/>
      </c>
      <c r="E295" s="18"/>
      <c r="F295" s="59" t="str">
        <f t="shared" si="143"/>
        <v/>
      </c>
      <c r="G295" s="17"/>
      <c r="H295" s="59" t="str">
        <f t="shared" si="144"/>
        <v/>
      </c>
      <c r="I295" s="17"/>
      <c r="J295" s="59" t="str">
        <f t="shared" si="145"/>
        <v/>
      </c>
      <c r="K295" s="67"/>
      <c r="L295" s="26" t="str">
        <f t="shared" si="146"/>
        <v xml:space="preserve"> </v>
      </c>
      <c r="M295" s="71"/>
      <c r="N295" s="59" t="str">
        <f t="shared" si="140"/>
        <v/>
      </c>
      <c r="O295" s="27"/>
      <c r="P295" s="59" t="str">
        <f t="shared" si="147"/>
        <v/>
      </c>
      <c r="Q295" s="15"/>
    </row>
    <row r="296" spans="1:17">
      <c r="A296" s="13"/>
      <c r="B296" s="14"/>
      <c r="C296" s="35"/>
      <c r="D296" s="36" t="str">
        <f>IF(COUNT(D284:D295)&gt;=2,LARGE(D284:D295,1)+LARGE(D284:D295,2),IF(COUNT(D284:D295)=1,LARGE(D284:D295,1),""))</f>
        <v/>
      </c>
      <c r="E296" s="37"/>
      <c r="F296" s="36" t="str">
        <f>IF(COUNT(F284:F295)&gt;=2,LARGE(F284:F295,1)+LARGE(F284:F295,2),IF(COUNT(F284:F295)=1,LARGE(F284:F295,1),""))</f>
        <v/>
      </c>
      <c r="G296" s="36"/>
      <c r="H296" s="36" t="str">
        <f>IF(COUNT(H284:H295)&gt;=2,LARGE(H284:H295,1)+LARGE(H284:H295,2),IF(COUNT(H284:H295)=1,LARGE(H284:H295,1),""))</f>
        <v/>
      </c>
      <c r="I296" s="36"/>
      <c r="J296" s="36" t="str">
        <f>IF(COUNT(J284:J295)&gt;=2,LARGE(J284:J295,1)+LARGE(J284:J295,2),IF(COUNT(J284:J295)=1,LARGE(J284:J295,1),""))</f>
        <v/>
      </c>
      <c r="K296" s="69"/>
      <c r="L296" s="38"/>
      <c r="M296" s="72"/>
      <c r="N296" s="36" t="str">
        <f>IF(COUNT(N284:N295)&gt;=2,LARGE(N284:N295,1)+LARGE(N284:N295,2),IF(COUNT(N284:N295)=1,LARGE(N284:N295,1),""))</f>
        <v/>
      </c>
      <c r="O296" s="39"/>
      <c r="P296" s="36" t="str">
        <f>IF((COUNT(P284:P295)&gt;=1),LARGE(P284:P295,1),"")</f>
        <v/>
      </c>
      <c r="Q296" s="25" t="str">
        <f>IF(OR(D296&lt;&gt;"",F296&lt;&gt;"",H296&lt;&gt;"",J296&lt;&gt;"",N296&lt;&gt;"",P296&lt;&gt;""),SUM(D296,F296,H296,J296,N296,P296),"")</f>
        <v/>
      </c>
    </row>
    <row r="297" spans="1:17">
      <c r="A297" s="20"/>
      <c r="B297" s="21"/>
      <c r="C297" s="29"/>
      <c r="D297" s="30"/>
      <c r="E297" s="31"/>
      <c r="F297" s="30"/>
      <c r="G297" s="30"/>
      <c r="H297" s="30"/>
      <c r="I297" s="30"/>
      <c r="J297" s="30"/>
      <c r="K297" s="70"/>
      <c r="L297" s="34"/>
      <c r="M297" s="74"/>
      <c r="N297" s="30"/>
      <c r="O297" s="33"/>
      <c r="P297" s="30"/>
      <c r="Q297" s="22"/>
    </row>
    <row r="298" spans="1:17">
      <c r="A298" s="19"/>
      <c r="B298" s="23"/>
      <c r="C298" s="28"/>
      <c r="D298" s="59" t="str">
        <f>IF(AND(C298&gt;5.9,C298&lt;11.2),TRUNC(58.015*(POWER((11.26-C298),1.81))),IF(C298&gt;11.1,0,""))</f>
        <v/>
      </c>
      <c r="E298" s="57"/>
      <c r="F298" s="59" t="str">
        <f>IF(AND(E298&gt;10.21,E298&lt;99.75),TRUNC((5.33*POWER(E298-9.98,1.1))),IF(AND(E298&gt;0,E298&lt;10.22),0,""))</f>
        <v/>
      </c>
      <c r="G298" s="17"/>
      <c r="H298" s="59" t="str">
        <f>IF(AND(G298&gt;76,G298&lt;250),TRUNC((0.8465*POWER(G298-75,1.42))),IF(AND(G298&gt;0,G298&lt;77),0,""))</f>
        <v/>
      </c>
      <c r="I298" s="58"/>
      <c r="J298" s="59" t="str">
        <f>IF(AND(I298&gt;224,I298&lt;730),TRUNC((0.14354*POWER(I298-220,1.4))),IF(AND(I298&gt;0,I298&lt;225),0,""))</f>
        <v/>
      </c>
      <c r="K298" s="66"/>
      <c r="L298" s="26" t="str">
        <f>IF(K298&gt;0,":"," ")</f>
        <v xml:space="preserve"> </v>
      </c>
      <c r="M298" s="71"/>
      <c r="N298" s="59" t="str">
        <f t="shared" ref="N298:N309" si="148">IF(OR(AND(K298=2,M298&gt;30.18),K298=3,K298=4,AND(K298=5,M298&lt;5.51)),TRUNC(0.08713*(POWER((305.5-(K298*60+M298)),1.85))),IF(AND(K298&gt;=5,M298&gt;5.5),0,""))</f>
        <v/>
      </c>
      <c r="O298" s="27"/>
      <c r="P298" s="59" t="str">
        <f>IF(AND(O298&gt;25.9,O298&lt;43.6),TRUNC(4.86338*(POWER((44-O298),1.81))),IF(AND(O298&lt;26,O298&gt;43.5),0,""))</f>
        <v/>
      </c>
      <c r="Q298" s="6"/>
    </row>
    <row r="299" spans="1:17">
      <c r="A299" s="19"/>
      <c r="B299" s="24" t="str">
        <f t="shared" ref="B299:B309" si="149">IF(AND(A299&lt;&gt;"",B298&lt;&gt;""),B298,"")</f>
        <v/>
      </c>
      <c r="C299" s="28"/>
      <c r="D299" s="59" t="str">
        <f t="shared" ref="D299:D309" si="150">IF(AND(C299&gt;5.9,C299&lt;11.2),TRUNC(58.015*(POWER((11.26-C299),1.81))),IF(C299&gt;11.1,0,""))</f>
        <v/>
      </c>
      <c r="E299" s="18"/>
      <c r="F299" s="59" t="str">
        <f t="shared" ref="F299:F309" si="151">IF(AND(E299&gt;10.21,E299&lt;99.75),TRUNC((5.33*POWER(E299-9.98,1.1))),IF(AND(E299&gt;0,E299&lt;10.22),0,""))</f>
        <v/>
      </c>
      <c r="G299" s="17"/>
      <c r="H299" s="59" t="str">
        <f t="shared" ref="H299:H309" si="152">IF(AND(G299&gt;76,G299&lt;250),TRUNC((0.8465*POWER(G299-75,1.42))),IF(AND(G299&gt;0,G299&lt;77),0,""))</f>
        <v/>
      </c>
      <c r="I299" s="17"/>
      <c r="J299" s="59" t="str">
        <f t="shared" ref="J299:J309" si="153">IF(AND(I299&gt;224,I299&lt;730),TRUNC((0.14354*POWER(I299-220,1.4))),IF(AND(I299&gt;0,I299&lt;225),0,""))</f>
        <v/>
      </c>
      <c r="K299" s="67"/>
      <c r="L299" s="26" t="str">
        <f t="shared" ref="L299:L309" si="154">IF(K299&gt;0,":"," ")</f>
        <v xml:space="preserve"> </v>
      </c>
      <c r="M299" s="71"/>
      <c r="N299" s="59" t="str">
        <f t="shared" si="148"/>
        <v/>
      </c>
      <c r="O299" s="27"/>
      <c r="P299" s="59" t="str">
        <f t="shared" ref="P299:P309" si="155">IF(AND(O299&gt;25.9,O299&lt;43.6),TRUNC(4.86338*(POWER((44-O299),1.81))),IF(AND(O299&lt;26,O299&gt;43.5),0,""))</f>
        <v/>
      </c>
      <c r="Q299" s="6"/>
    </row>
    <row r="300" spans="1:17">
      <c r="A300" s="19"/>
      <c r="B300" s="24" t="str">
        <f t="shared" si="149"/>
        <v/>
      </c>
      <c r="C300" s="28"/>
      <c r="D300" s="59" t="str">
        <f t="shared" si="150"/>
        <v/>
      </c>
      <c r="E300" s="18"/>
      <c r="F300" s="59" t="str">
        <f t="shared" si="151"/>
        <v/>
      </c>
      <c r="G300" s="17"/>
      <c r="H300" s="59" t="str">
        <f t="shared" si="152"/>
        <v/>
      </c>
      <c r="I300" s="17"/>
      <c r="J300" s="59" t="str">
        <f t="shared" si="153"/>
        <v/>
      </c>
      <c r="K300" s="68"/>
      <c r="L300" s="26" t="str">
        <f t="shared" si="154"/>
        <v xml:space="preserve"> </v>
      </c>
      <c r="M300" s="71"/>
      <c r="N300" s="59" t="str">
        <f t="shared" si="148"/>
        <v/>
      </c>
      <c r="O300" s="27"/>
      <c r="P300" s="59" t="str">
        <f t="shared" si="155"/>
        <v/>
      </c>
      <c r="Q300" s="6"/>
    </row>
    <row r="301" spans="1:17">
      <c r="A301" s="19"/>
      <c r="B301" s="24" t="str">
        <f t="shared" si="149"/>
        <v/>
      </c>
      <c r="C301" s="28"/>
      <c r="D301" s="59" t="str">
        <f t="shared" si="150"/>
        <v/>
      </c>
      <c r="E301" s="18"/>
      <c r="F301" s="59" t="str">
        <f t="shared" si="151"/>
        <v/>
      </c>
      <c r="G301" s="17"/>
      <c r="H301" s="59" t="str">
        <f t="shared" si="152"/>
        <v/>
      </c>
      <c r="I301" s="17"/>
      <c r="J301" s="59" t="str">
        <f t="shared" si="153"/>
        <v/>
      </c>
      <c r="K301" s="67"/>
      <c r="L301" s="26" t="str">
        <f t="shared" si="154"/>
        <v xml:space="preserve"> </v>
      </c>
      <c r="M301" s="71"/>
      <c r="N301" s="59" t="str">
        <f t="shared" si="148"/>
        <v/>
      </c>
      <c r="O301" s="27"/>
      <c r="P301" s="59" t="str">
        <f t="shared" si="155"/>
        <v/>
      </c>
      <c r="Q301" s="15"/>
    </row>
    <row r="302" spans="1:17">
      <c r="A302" s="19"/>
      <c r="B302" s="24" t="str">
        <f t="shared" si="149"/>
        <v/>
      </c>
      <c r="C302" s="28"/>
      <c r="D302" s="59" t="str">
        <f t="shared" si="150"/>
        <v/>
      </c>
      <c r="E302" s="18"/>
      <c r="F302" s="59" t="str">
        <f t="shared" si="151"/>
        <v/>
      </c>
      <c r="G302" s="17"/>
      <c r="H302" s="59" t="str">
        <f t="shared" si="152"/>
        <v/>
      </c>
      <c r="I302" s="17"/>
      <c r="J302" s="59" t="str">
        <f t="shared" si="153"/>
        <v/>
      </c>
      <c r="K302" s="68"/>
      <c r="L302" s="26" t="str">
        <f t="shared" si="154"/>
        <v xml:space="preserve"> </v>
      </c>
      <c r="M302" s="71"/>
      <c r="N302" s="59" t="str">
        <f t="shared" si="148"/>
        <v/>
      </c>
      <c r="O302" s="27"/>
      <c r="P302" s="59" t="str">
        <f t="shared" si="155"/>
        <v/>
      </c>
      <c r="Q302" s="15"/>
    </row>
    <row r="303" spans="1:17">
      <c r="A303" s="19"/>
      <c r="B303" s="24" t="str">
        <f t="shared" si="149"/>
        <v/>
      </c>
      <c r="C303" s="28"/>
      <c r="D303" s="59" t="str">
        <f t="shared" si="150"/>
        <v/>
      </c>
      <c r="E303" s="18"/>
      <c r="F303" s="59" t="str">
        <f t="shared" si="151"/>
        <v/>
      </c>
      <c r="G303" s="17"/>
      <c r="H303" s="59" t="str">
        <f t="shared" si="152"/>
        <v/>
      </c>
      <c r="I303" s="17"/>
      <c r="J303" s="59" t="str">
        <f t="shared" si="153"/>
        <v/>
      </c>
      <c r="K303" s="67"/>
      <c r="L303" s="26" t="str">
        <f t="shared" si="154"/>
        <v xml:space="preserve"> </v>
      </c>
      <c r="M303" s="71"/>
      <c r="N303" s="59" t="str">
        <f t="shared" si="148"/>
        <v/>
      </c>
      <c r="O303" s="27"/>
      <c r="P303" s="59" t="str">
        <f t="shared" si="155"/>
        <v/>
      </c>
      <c r="Q303" s="15"/>
    </row>
    <row r="304" spans="1:17">
      <c r="A304" s="19"/>
      <c r="B304" s="24" t="str">
        <f t="shared" si="149"/>
        <v/>
      </c>
      <c r="C304" s="28"/>
      <c r="D304" s="59" t="str">
        <f t="shared" si="150"/>
        <v/>
      </c>
      <c r="E304" s="18"/>
      <c r="F304" s="59" t="str">
        <f t="shared" si="151"/>
        <v/>
      </c>
      <c r="G304" s="17"/>
      <c r="H304" s="59" t="str">
        <f t="shared" si="152"/>
        <v/>
      </c>
      <c r="I304" s="17"/>
      <c r="J304" s="59" t="str">
        <f t="shared" si="153"/>
        <v/>
      </c>
      <c r="K304" s="67"/>
      <c r="L304" s="26" t="str">
        <f t="shared" si="154"/>
        <v xml:space="preserve"> </v>
      </c>
      <c r="M304" s="71"/>
      <c r="N304" s="59" t="str">
        <f t="shared" si="148"/>
        <v/>
      </c>
      <c r="O304" s="27"/>
      <c r="P304" s="59" t="str">
        <f t="shared" si="155"/>
        <v/>
      </c>
      <c r="Q304" s="15"/>
    </row>
    <row r="305" spans="1:17">
      <c r="A305" s="19"/>
      <c r="B305" s="24" t="str">
        <f t="shared" si="149"/>
        <v/>
      </c>
      <c r="C305" s="28"/>
      <c r="D305" s="59" t="str">
        <f t="shared" si="150"/>
        <v/>
      </c>
      <c r="E305" s="18"/>
      <c r="F305" s="59" t="str">
        <f t="shared" si="151"/>
        <v/>
      </c>
      <c r="G305" s="17"/>
      <c r="H305" s="59" t="str">
        <f t="shared" si="152"/>
        <v/>
      </c>
      <c r="I305" s="17"/>
      <c r="J305" s="59" t="str">
        <f t="shared" si="153"/>
        <v/>
      </c>
      <c r="K305" s="67"/>
      <c r="L305" s="26" t="str">
        <f t="shared" si="154"/>
        <v xml:space="preserve"> </v>
      </c>
      <c r="M305" s="71"/>
      <c r="N305" s="59" t="str">
        <f t="shared" si="148"/>
        <v/>
      </c>
      <c r="O305" s="27"/>
      <c r="P305" s="59" t="str">
        <f t="shared" si="155"/>
        <v/>
      </c>
      <c r="Q305" s="15"/>
    </row>
    <row r="306" spans="1:17">
      <c r="A306" s="19"/>
      <c r="B306" s="24" t="str">
        <f t="shared" si="149"/>
        <v/>
      </c>
      <c r="C306" s="28"/>
      <c r="D306" s="59" t="str">
        <f t="shared" si="150"/>
        <v/>
      </c>
      <c r="E306" s="18"/>
      <c r="F306" s="59" t="str">
        <f t="shared" si="151"/>
        <v/>
      </c>
      <c r="G306" s="17"/>
      <c r="H306" s="59" t="str">
        <f t="shared" si="152"/>
        <v/>
      </c>
      <c r="I306" s="17"/>
      <c r="J306" s="59" t="str">
        <f t="shared" si="153"/>
        <v/>
      </c>
      <c r="K306" s="67"/>
      <c r="L306" s="26" t="str">
        <f t="shared" si="154"/>
        <v xml:space="preserve"> </v>
      </c>
      <c r="M306" s="71"/>
      <c r="N306" s="59" t="str">
        <f t="shared" si="148"/>
        <v/>
      </c>
      <c r="O306" s="27"/>
      <c r="P306" s="59" t="str">
        <f t="shared" si="155"/>
        <v/>
      </c>
      <c r="Q306" s="15"/>
    </row>
    <row r="307" spans="1:17">
      <c r="A307" s="19"/>
      <c r="B307" s="24" t="str">
        <f t="shared" si="149"/>
        <v/>
      </c>
      <c r="C307" s="28"/>
      <c r="D307" s="59" t="str">
        <f t="shared" si="150"/>
        <v/>
      </c>
      <c r="E307" s="18"/>
      <c r="F307" s="59" t="str">
        <f t="shared" si="151"/>
        <v/>
      </c>
      <c r="G307" s="17"/>
      <c r="H307" s="59" t="str">
        <f t="shared" si="152"/>
        <v/>
      </c>
      <c r="I307" s="17"/>
      <c r="J307" s="59" t="str">
        <f t="shared" si="153"/>
        <v/>
      </c>
      <c r="K307" s="67"/>
      <c r="L307" s="26" t="str">
        <f t="shared" si="154"/>
        <v xml:space="preserve"> </v>
      </c>
      <c r="M307" s="71"/>
      <c r="N307" s="59" t="str">
        <f t="shared" si="148"/>
        <v/>
      </c>
      <c r="O307" s="27"/>
      <c r="P307" s="59" t="str">
        <f t="shared" si="155"/>
        <v/>
      </c>
      <c r="Q307" s="16"/>
    </row>
    <row r="308" spans="1:17">
      <c r="A308" s="19"/>
      <c r="B308" s="24" t="str">
        <f t="shared" si="149"/>
        <v/>
      </c>
      <c r="C308" s="28"/>
      <c r="D308" s="59" t="str">
        <f t="shared" si="150"/>
        <v/>
      </c>
      <c r="E308" s="18"/>
      <c r="F308" s="59" t="str">
        <f t="shared" si="151"/>
        <v/>
      </c>
      <c r="G308" s="17"/>
      <c r="H308" s="59" t="str">
        <f t="shared" si="152"/>
        <v/>
      </c>
      <c r="I308" s="17"/>
      <c r="J308" s="59" t="str">
        <f t="shared" si="153"/>
        <v/>
      </c>
      <c r="K308" s="67"/>
      <c r="L308" s="26" t="str">
        <f t="shared" si="154"/>
        <v xml:space="preserve"> </v>
      </c>
      <c r="M308" s="71"/>
      <c r="N308" s="59" t="str">
        <f t="shared" si="148"/>
        <v/>
      </c>
      <c r="O308" s="27"/>
      <c r="P308" s="59" t="str">
        <f t="shared" si="155"/>
        <v/>
      </c>
      <c r="Q308" s="16"/>
    </row>
    <row r="309" spans="1:17">
      <c r="A309" s="19"/>
      <c r="B309" s="24" t="str">
        <f t="shared" si="149"/>
        <v/>
      </c>
      <c r="C309" s="28"/>
      <c r="D309" s="59" t="str">
        <f t="shared" si="150"/>
        <v/>
      </c>
      <c r="E309" s="18"/>
      <c r="F309" s="59" t="str">
        <f t="shared" si="151"/>
        <v/>
      </c>
      <c r="G309" s="17"/>
      <c r="H309" s="59" t="str">
        <f t="shared" si="152"/>
        <v/>
      </c>
      <c r="I309" s="17"/>
      <c r="J309" s="59" t="str">
        <f t="shared" si="153"/>
        <v/>
      </c>
      <c r="K309" s="67"/>
      <c r="L309" s="26" t="str">
        <f t="shared" si="154"/>
        <v xml:space="preserve"> </v>
      </c>
      <c r="M309" s="71"/>
      <c r="N309" s="59" t="str">
        <f t="shared" si="148"/>
        <v/>
      </c>
      <c r="O309" s="27"/>
      <c r="P309" s="59" t="str">
        <f t="shared" si="155"/>
        <v/>
      </c>
      <c r="Q309" s="15"/>
    </row>
    <row r="310" spans="1:17">
      <c r="A310" s="13"/>
      <c r="B310" s="14"/>
      <c r="C310" s="35"/>
      <c r="D310" s="36" t="str">
        <f>IF(COUNT(D298:D309)&gt;=2,LARGE(D298:D309,1)+LARGE(D298:D309,2),IF(COUNT(D298:D309)=1,LARGE(D298:D309,1),""))</f>
        <v/>
      </c>
      <c r="E310" s="37"/>
      <c r="F310" s="36" t="str">
        <f>IF(COUNT(F298:F309)&gt;=2,LARGE(F298:F309,1)+LARGE(F298:F309,2),IF(COUNT(F298:F309)=1,LARGE(F298:F309,1),""))</f>
        <v/>
      </c>
      <c r="G310" s="36"/>
      <c r="H310" s="36" t="str">
        <f>IF(COUNT(H298:H309)&gt;=2,LARGE(H298:H309,1)+LARGE(H298:H309,2),IF(COUNT(H298:H309)=1,LARGE(H298:H309,1),""))</f>
        <v/>
      </c>
      <c r="I310" s="36"/>
      <c r="J310" s="36" t="str">
        <f>IF(COUNT(J298:J309)&gt;=2,LARGE(J298:J309,1)+LARGE(J298:J309,2),IF(COUNT(J298:J309)=1,LARGE(J298:J309,1),""))</f>
        <v/>
      </c>
      <c r="K310" s="69"/>
      <c r="L310" s="38"/>
      <c r="M310" s="72"/>
      <c r="N310" s="36" t="str">
        <f>IF(COUNT(N298:N309)&gt;=2,LARGE(N298:N309,1)+LARGE(N298:N309,2),IF(COUNT(N298:N309)=1,LARGE(N298:N309,1),""))</f>
        <v/>
      </c>
      <c r="O310" s="39"/>
      <c r="P310" s="36" t="str">
        <f>IF((COUNT(P298:P309)&gt;=1),LARGE(P298:P309,1),"")</f>
        <v/>
      </c>
      <c r="Q310" s="25" t="str">
        <f>IF(OR(D310&lt;&gt;"",F310&lt;&gt;"",H310&lt;&gt;"",J310&lt;&gt;"",N310&lt;&gt;"",P310&lt;&gt;""),SUM(D310,F310,H310,J310,N310,P310),"")</f>
        <v/>
      </c>
    </row>
    <row r="311" spans="1:17">
      <c r="A311" s="20"/>
      <c r="B311" s="21"/>
      <c r="C311" s="29"/>
      <c r="D311" s="30"/>
      <c r="E311" s="31"/>
      <c r="F311" s="30"/>
      <c r="G311" s="30"/>
      <c r="H311" s="30"/>
      <c r="I311" s="30"/>
      <c r="J311" s="30"/>
      <c r="K311" s="70"/>
      <c r="L311" s="34"/>
      <c r="M311" s="74"/>
      <c r="N311" s="30"/>
      <c r="O311" s="33"/>
      <c r="P311" s="30"/>
      <c r="Q311" s="22"/>
    </row>
    <row r="312" spans="1:17">
      <c r="A312" s="19"/>
      <c r="B312" s="23"/>
      <c r="C312" s="28"/>
      <c r="D312" s="59" t="str">
        <f>IF(AND(C312&gt;5.9,C312&lt;11.2),TRUNC(58.015*(POWER((11.26-C312),1.81))),IF(C312&gt;11.1,0,""))</f>
        <v/>
      </c>
      <c r="E312" s="57"/>
      <c r="F312" s="59" t="str">
        <f>IF(AND(E312&gt;10.21,E312&lt;99.75),TRUNC((5.33*POWER(E312-9.98,1.1))),IF(AND(E312&gt;0,E312&lt;10.22),0,""))</f>
        <v/>
      </c>
      <c r="G312" s="17"/>
      <c r="H312" s="59" t="str">
        <f>IF(AND(G312&gt;76,G312&lt;250),TRUNC((0.8465*POWER(G312-75,1.42))),IF(AND(G312&gt;0,G312&lt;77),0,""))</f>
        <v/>
      </c>
      <c r="I312" s="58"/>
      <c r="J312" s="59" t="str">
        <f>IF(AND(I312&gt;224,I312&lt;730),TRUNC((0.14354*POWER(I312-220,1.4))),IF(AND(I312&gt;0,I312&lt;225),0,""))</f>
        <v/>
      </c>
      <c r="K312" s="66"/>
      <c r="L312" s="26" t="str">
        <f>IF(K312&gt;0,":"," ")</f>
        <v xml:space="preserve"> </v>
      </c>
      <c r="M312" s="71"/>
      <c r="N312" s="59" t="str">
        <f t="shared" ref="N312:N323" si="156">IF(OR(AND(K312=2,M312&gt;30.18),K312=3,K312=4,AND(K312=5,M312&lt;5.51)),TRUNC(0.08713*(POWER((305.5-(K312*60+M312)),1.85))),IF(AND(K312&gt;=5,M312&gt;5.5),0,""))</f>
        <v/>
      </c>
      <c r="O312" s="27"/>
      <c r="P312" s="59" t="str">
        <f>IF(AND(O312&gt;25.9,O312&lt;43.6),TRUNC(4.86338*(POWER((44-O312),1.81))),IF(AND(O312&lt;26,O312&gt;43.5),0,""))</f>
        <v/>
      </c>
      <c r="Q312" s="6"/>
    </row>
    <row r="313" spans="1:17">
      <c r="A313" s="19"/>
      <c r="B313" s="24" t="str">
        <f t="shared" ref="B313:B323" si="157">IF(AND(A313&lt;&gt;"",B312&lt;&gt;""),B312,"")</f>
        <v/>
      </c>
      <c r="C313" s="28"/>
      <c r="D313" s="59" t="str">
        <f t="shared" ref="D313:D323" si="158">IF(AND(C313&gt;5.9,C313&lt;11.2),TRUNC(58.015*(POWER((11.26-C313),1.81))),IF(C313&gt;11.1,0,""))</f>
        <v/>
      </c>
      <c r="E313" s="18"/>
      <c r="F313" s="59" t="str">
        <f t="shared" ref="F313:F323" si="159">IF(AND(E313&gt;10.21,E313&lt;99.75),TRUNC((5.33*POWER(E313-9.98,1.1))),IF(AND(E313&gt;0,E313&lt;10.22),0,""))</f>
        <v/>
      </c>
      <c r="G313" s="17"/>
      <c r="H313" s="59" t="str">
        <f t="shared" ref="H313:H323" si="160">IF(AND(G313&gt;76,G313&lt;250),TRUNC((0.8465*POWER(G313-75,1.42))),IF(AND(G313&gt;0,G313&lt;77),0,""))</f>
        <v/>
      </c>
      <c r="I313" s="17"/>
      <c r="J313" s="59" t="str">
        <f t="shared" ref="J313:J323" si="161">IF(AND(I313&gt;224,I313&lt;730),TRUNC((0.14354*POWER(I313-220,1.4))),IF(AND(I313&gt;0,I313&lt;225),0,""))</f>
        <v/>
      </c>
      <c r="K313" s="67"/>
      <c r="L313" s="26" t="str">
        <f t="shared" ref="L313:L323" si="162">IF(K313&gt;0,":"," ")</f>
        <v xml:space="preserve"> </v>
      </c>
      <c r="M313" s="71"/>
      <c r="N313" s="59" t="str">
        <f t="shared" si="156"/>
        <v/>
      </c>
      <c r="O313" s="27"/>
      <c r="P313" s="59" t="str">
        <f t="shared" ref="P313:P323" si="163">IF(AND(O313&gt;25.9,O313&lt;43.6),TRUNC(4.86338*(POWER((44-O313),1.81))),IF(AND(O313&lt;26,O313&gt;43.5),0,""))</f>
        <v/>
      </c>
      <c r="Q313" s="6"/>
    </row>
    <row r="314" spans="1:17">
      <c r="A314" s="19"/>
      <c r="B314" s="24" t="str">
        <f t="shared" si="157"/>
        <v/>
      </c>
      <c r="C314" s="28"/>
      <c r="D314" s="59" t="str">
        <f t="shared" si="158"/>
        <v/>
      </c>
      <c r="E314" s="18"/>
      <c r="F314" s="59" t="str">
        <f t="shared" si="159"/>
        <v/>
      </c>
      <c r="G314" s="17"/>
      <c r="H314" s="59" t="str">
        <f t="shared" si="160"/>
        <v/>
      </c>
      <c r="I314" s="17"/>
      <c r="J314" s="59" t="str">
        <f t="shared" si="161"/>
        <v/>
      </c>
      <c r="K314" s="68"/>
      <c r="L314" s="26" t="str">
        <f t="shared" si="162"/>
        <v xml:space="preserve"> </v>
      </c>
      <c r="M314" s="71"/>
      <c r="N314" s="59" t="str">
        <f t="shared" si="156"/>
        <v/>
      </c>
      <c r="O314" s="27"/>
      <c r="P314" s="59" t="str">
        <f t="shared" si="163"/>
        <v/>
      </c>
      <c r="Q314" s="6"/>
    </row>
    <row r="315" spans="1:17">
      <c r="A315" s="19"/>
      <c r="B315" s="24" t="str">
        <f t="shared" si="157"/>
        <v/>
      </c>
      <c r="C315" s="28"/>
      <c r="D315" s="59" t="str">
        <f t="shared" si="158"/>
        <v/>
      </c>
      <c r="E315" s="18"/>
      <c r="F315" s="59" t="str">
        <f t="shared" si="159"/>
        <v/>
      </c>
      <c r="G315" s="17"/>
      <c r="H315" s="59" t="str">
        <f t="shared" si="160"/>
        <v/>
      </c>
      <c r="I315" s="17"/>
      <c r="J315" s="59" t="str">
        <f t="shared" si="161"/>
        <v/>
      </c>
      <c r="K315" s="67"/>
      <c r="L315" s="26" t="str">
        <f t="shared" si="162"/>
        <v xml:space="preserve"> </v>
      </c>
      <c r="M315" s="71"/>
      <c r="N315" s="59" t="str">
        <f t="shared" si="156"/>
        <v/>
      </c>
      <c r="O315" s="27"/>
      <c r="P315" s="59" t="str">
        <f t="shared" si="163"/>
        <v/>
      </c>
      <c r="Q315" s="15"/>
    </row>
    <row r="316" spans="1:17">
      <c r="A316" s="19"/>
      <c r="B316" s="24" t="str">
        <f t="shared" si="157"/>
        <v/>
      </c>
      <c r="C316" s="28"/>
      <c r="D316" s="59" t="str">
        <f t="shared" si="158"/>
        <v/>
      </c>
      <c r="E316" s="18"/>
      <c r="F316" s="59" t="str">
        <f t="shared" si="159"/>
        <v/>
      </c>
      <c r="G316" s="17"/>
      <c r="H316" s="59" t="str">
        <f t="shared" si="160"/>
        <v/>
      </c>
      <c r="I316" s="17"/>
      <c r="J316" s="59" t="str">
        <f t="shared" si="161"/>
        <v/>
      </c>
      <c r="K316" s="68"/>
      <c r="L316" s="26" t="str">
        <f t="shared" si="162"/>
        <v xml:space="preserve"> </v>
      </c>
      <c r="M316" s="71"/>
      <c r="N316" s="59" t="str">
        <f t="shared" si="156"/>
        <v/>
      </c>
      <c r="O316" s="27"/>
      <c r="P316" s="59" t="str">
        <f t="shared" si="163"/>
        <v/>
      </c>
      <c r="Q316" s="15"/>
    </row>
    <row r="317" spans="1:17">
      <c r="A317" s="19"/>
      <c r="B317" s="24" t="str">
        <f t="shared" si="157"/>
        <v/>
      </c>
      <c r="C317" s="28"/>
      <c r="D317" s="59" t="str">
        <f t="shared" si="158"/>
        <v/>
      </c>
      <c r="E317" s="18"/>
      <c r="F317" s="59" t="str">
        <f t="shared" si="159"/>
        <v/>
      </c>
      <c r="G317" s="17"/>
      <c r="H317" s="59" t="str">
        <f t="shared" si="160"/>
        <v/>
      </c>
      <c r="I317" s="17"/>
      <c r="J317" s="59" t="str">
        <f t="shared" si="161"/>
        <v/>
      </c>
      <c r="K317" s="67"/>
      <c r="L317" s="26" t="str">
        <f t="shared" si="162"/>
        <v xml:space="preserve"> </v>
      </c>
      <c r="M317" s="71"/>
      <c r="N317" s="59" t="str">
        <f t="shared" si="156"/>
        <v/>
      </c>
      <c r="O317" s="27"/>
      <c r="P317" s="59" t="str">
        <f t="shared" si="163"/>
        <v/>
      </c>
      <c r="Q317" s="15"/>
    </row>
    <row r="318" spans="1:17">
      <c r="A318" s="19"/>
      <c r="B318" s="24" t="str">
        <f t="shared" si="157"/>
        <v/>
      </c>
      <c r="C318" s="28"/>
      <c r="D318" s="59" t="str">
        <f t="shared" si="158"/>
        <v/>
      </c>
      <c r="E318" s="18"/>
      <c r="F318" s="59" t="str">
        <f t="shared" si="159"/>
        <v/>
      </c>
      <c r="G318" s="17"/>
      <c r="H318" s="59" t="str">
        <f t="shared" si="160"/>
        <v/>
      </c>
      <c r="I318" s="17"/>
      <c r="J318" s="59" t="str">
        <f t="shared" si="161"/>
        <v/>
      </c>
      <c r="K318" s="67"/>
      <c r="L318" s="26" t="str">
        <f t="shared" si="162"/>
        <v xml:space="preserve"> </v>
      </c>
      <c r="M318" s="71"/>
      <c r="N318" s="59" t="str">
        <f t="shared" si="156"/>
        <v/>
      </c>
      <c r="O318" s="27"/>
      <c r="P318" s="59" t="str">
        <f t="shared" si="163"/>
        <v/>
      </c>
      <c r="Q318" s="15"/>
    </row>
    <row r="319" spans="1:17">
      <c r="A319" s="19"/>
      <c r="B319" s="24" t="str">
        <f t="shared" si="157"/>
        <v/>
      </c>
      <c r="C319" s="28"/>
      <c r="D319" s="59" t="str">
        <f t="shared" si="158"/>
        <v/>
      </c>
      <c r="E319" s="18"/>
      <c r="F319" s="59" t="str">
        <f t="shared" si="159"/>
        <v/>
      </c>
      <c r="G319" s="17"/>
      <c r="H319" s="59" t="str">
        <f t="shared" si="160"/>
        <v/>
      </c>
      <c r="I319" s="17"/>
      <c r="J319" s="59" t="str">
        <f t="shared" si="161"/>
        <v/>
      </c>
      <c r="K319" s="67"/>
      <c r="L319" s="26" t="str">
        <f t="shared" si="162"/>
        <v xml:space="preserve"> </v>
      </c>
      <c r="M319" s="71"/>
      <c r="N319" s="59" t="str">
        <f t="shared" si="156"/>
        <v/>
      </c>
      <c r="O319" s="27"/>
      <c r="P319" s="59" t="str">
        <f t="shared" si="163"/>
        <v/>
      </c>
      <c r="Q319" s="15"/>
    </row>
    <row r="320" spans="1:17">
      <c r="A320" s="19"/>
      <c r="B320" s="24" t="str">
        <f t="shared" si="157"/>
        <v/>
      </c>
      <c r="C320" s="28"/>
      <c r="D320" s="59" t="str">
        <f t="shared" si="158"/>
        <v/>
      </c>
      <c r="E320" s="18"/>
      <c r="F320" s="59" t="str">
        <f t="shared" si="159"/>
        <v/>
      </c>
      <c r="G320" s="17"/>
      <c r="H320" s="59" t="str">
        <f t="shared" si="160"/>
        <v/>
      </c>
      <c r="I320" s="17"/>
      <c r="J320" s="59" t="str">
        <f t="shared" si="161"/>
        <v/>
      </c>
      <c r="K320" s="67"/>
      <c r="L320" s="26" t="str">
        <f t="shared" si="162"/>
        <v xml:space="preserve"> </v>
      </c>
      <c r="M320" s="71"/>
      <c r="N320" s="59" t="str">
        <f t="shared" si="156"/>
        <v/>
      </c>
      <c r="O320" s="27"/>
      <c r="P320" s="59" t="str">
        <f t="shared" si="163"/>
        <v/>
      </c>
      <c r="Q320" s="15"/>
    </row>
    <row r="321" spans="1:17">
      <c r="A321" s="19"/>
      <c r="B321" s="24" t="str">
        <f t="shared" si="157"/>
        <v/>
      </c>
      <c r="C321" s="28"/>
      <c r="D321" s="59" t="str">
        <f t="shared" si="158"/>
        <v/>
      </c>
      <c r="E321" s="18"/>
      <c r="F321" s="59" t="str">
        <f t="shared" si="159"/>
        <v/>
      </c>
      <c r="G321" s="17"/>
      <c r="H321" s="59" t="str">
        <f t="shared" si="160"/>
        <v/>
      </c>
      <c r="I321" s="17"/>
      <c r="J321" s="59" t="str">
        <f t="shared" si="161"/>
        <v/>
      </c>
      <c r="K321" s="67"/>
      <c r="L321" s="26" t="str">
        <f t="shared" si="162"/>
        <v xml:space="preserve"> </v>
      </c>
      <c r="M321" s="71"/>
      <c r="N321" s="59" t="str">
        <f t="shared" si="156"/>
        <v/>
      </c>
      <c r="O321" s="27"/>
      <c r="P321" s="59" t="str">
        <f t="shared" si="163"/>
        <v/>
      </c>
      <c r="Q321" s="16"/>
    </row>
    <row r="322" spans="1:17">
      <c r="A322" s="19"/>
      <c r="B322" s="24" t="str">
        <f t="shared" si="157"/>
        <v/>
      </c>
      <c r="C322" s="28"/>
      <c r="D322" s="59" t="str">
        <f t="shared" si="158"/>
        <v/>
      </c>
      <c r="E322" s="18"/>
      <c r="F322" s="59" t="str">
        <f t="shared" si="159"/>
        <v/>
      </c>
      <c r="G322" s="17"/>
      <c r="H322" s="59" t="str">
        <f t="shared" si="160"/>
        <v/>
      </c>
      <c r="I322" s="17"/>
      <c r="J322" s="59" t="str">
        <f t="shared" si="161"/>
        <v/>
      </c>
      <c r="K322" s="67"/>
      <c r="L322" s="26" t="str">
        <f t="shared" si="162"/>
        <v xml:space="preserve"> </v>
      </c>
      <c r="M322" s="71"/>
      <c r="N322" s="59" t="str">
        <f t="shared" si="156"/>
        <v/>
      </c>
      <c r="O322" s="27"/>
      <c r="P322" s="59" t="str">
        <f t="shared" si="163"/>
        <v/>
      </c>
      <c r="Q322" s="16"/>
    </row>
    <row r="323" spans="1:17">
      <c r="A323" s="19"/>
      <c r="B323" s="24" t="str">
        <f t="shared" si="157"/>
        <v/>
      </c>
      <c r="C323" s="28"/>
      <c r="D323" s="59" t="str">
        <f t="shared" si="158"/>
        <v/>
      </c>
      <c r="E323" s="18"/>
      <c r="F323" s="59" t="str">
        <f t="shared" si="159"/>
        <v/>
      </c>
      <c r="G323" s="17"/>
      <c r="H323" s="59" t="str">
        <f t="shared" si="160"/>
        <v/>
      </c>
      <c r="I323" s="17"/>
      <c r="J323" s="59" t="str">
        <f t="shared" si="161"/>
        <v/>
      </c>
      <c r="K323" s="67"/>
      <c r="L323" s="26" t="str">
        <f t="shared" si="162"/>
        <v xml:space="preserve"> </v>
      </c>
      <c r="M323" s="71"/>
      <c r="N323" s="59" t="str">
        <f t="shared" si="156"/>
        <v/>
      </c>
      <c r="O323" s="27"/>
      <c r="P323" s="59" t="str">
        <f t="shared" si="163"/>
        <v/>
      </c>
      <c r="Q323" s="15"/>
    </row>
    <row r="324" spans="1:17">
      <c r="A324" s="13"/>
      <c r="B324" s="14"/>
      <c r="C324" s="35"/>
      <c r="D324" s="36" t="str">
        <f>IF(COUNT(D312:D323)&gt;=2,LARGE(D312:D323,1)+LARGE(D312:D323,2),IF(COUNT(D312:D323)=1,LARGE(D312:D323,1),""))</f>
        <v/>
      </c>
      <c r="E324" s="37"/>
      <c r="F324" s="36" t="str">
        <f>IF(COUNT(F312:F323)&gt;=2,LARGE(F312:F323,1)+LARGE(F312:F323,2),IF(COUNT(F312:F323)=1,LARGE(F312:F323,1),""))</f>
        <v/>
      </c>
      <c r="G324" s="36"/>
      <c r="H324" s="36" t="str">
        <f>IF(COUNT(H312:H323)&gt;=2,LARGE(H312:H323,1)+LARGE(H312:H323,2),IF(COUNT(H312:H323)=1,LARGE(H312:H323,1),""))</f>
        <v/>
      </c>
      <c r="I324" s="36"/>
      <c r="J324" s="36" t="str">
        <f>IF(COUNT(J312:J323)&gt;=2,LARGE(J312:J323,1)+LARGE(J312:J323,2),IF(COUNT(J312:J323)=1,LARGE(J312:J323,1),""))</f>
        <v/>
      </c>
      <c r="K324" s="69"/>
      <c r="L324" s="38"/>
      <c r="M324" s="72"/>
      <c r="N324" s="36" t="str">
        <f>IF(COUNT(N312:N323)&gt;=2,LARGE(N312:N323,1)+LARGE(N312:N323,2),IF(COUNT(N312:N323)=1,LARGE(N312:N323,1),""))</f>
        <v/>
      </c>
      <c r="O324" s="39"/>
      <c r="P324" s="36" t="str">
        <f>IF((COUNT(P312:P323)&gt;=1),LARGE(P312:P323,1),"")</f>
        <v/>
      </c>
      <c r="Q324" s="25" t="str">
        <f>IF(OR(D324&lt;&gt;"",F324&lt;&gt;"",H324&lt;&gt;"",J324&lt;&gt;"",N324&lt;&gt;"",P324&lt;&gt;""),SUM(D324,F324,H324,J324,N324,P324),"")</f>
        <v/>
      </c>
    </row>
    <row r="325" spans="1:17">
      <c r="A325" s="20"/>
      <c r="B325" s="21"/>
      <c r="C325" s="29"/>
      <c r="D325" s="30"/>
      <c r="E325" s="31"/>
      <c r="F325" s="30"/>
      <c r="G325" s="30"/>
      <c r="H325" s="30"/>
      <c r="I325" s="30"/>
      <c r="J325" s="30"/>
      <c r="K325" s="70"/>
      <c r="L325" s="34"/>
      <c r="M325" s="74"/>
      <c r="N325" s="30"/>
      <c r="O325" s="33"/>
      <c r="P325" s="30"/>
      <c r="Q325" s="22"/>
    </row>
    <row r="326" spans="1:17">
      <c r="A326" s="19"/>
      <c r="B326" s="23"/>
      <c r="C326" s="28"/>
      <c r="D326" s="59" t="str">
        <f>IF(AND(C326&gt;5.9,C326&lt;11.2),TRUNC(58.015*(POWER((11.26-C326),1.81))),IF(C326&gt;11.1,0,""))</f>
        <v/>
      </c>
      <c r="E326" s="57"/>
      <c r="F326" s="59" t="str">
        <f>IF(AND(E326&gt;10.21,E326&lt;99.75),TRUNC((5.33*POWER(E326-9.98,1.1))),IF(AND(E326&gt;0,E326&lt;10.22),0,""))</f>
        <v/>
      </c>
      <c r="G326" s="17"/>
      <c r="H326" s="59" t="str">
        <f>IF(AND(G326&gt;76,G326&lt;250),TRUNC((0.8465*POWER(G326-75,1.42))),IF(AND(G326&gt;0,G326&lt;77),0,""))</f>
        <v/>
      </c>
      <c r="I326" s="58"/>
      <c r="J326" s="59" t="str">
        <f>IF(AND(I326&gt;224,I326&lt;730),TRUNC((0.14354*POWER(I326-220,1.4))),IF(AND(I326&gt;0,I326&lt;225),0,""))</f>
        <v/>
      </c>
      <c r="K326" s="66"/>
      <c r="L326" s="26" t="str">
        <f>IF(K326&gt;0,":"," ")</f>
        <v xml:space="preserve"> </v>
      </c>
      <c r="M326" s="71"/>
      <c r="N326" s="59" t="str">
        <f t="shared" ref="N326:N337" si="164">IF(OR(AND(K326=2,M326&gt;30.18),K326=3,K326=4,AND(K326=5,M326&lt;5.51)),TRUNC(0.08713*(POWER((305.5-(K326*60+M326)),1.85))),IF(AND(K326&gt;=5,M326&gt;5.5),0,""))</f>
        <v/>
      </c>
      <c r="O326" s="27"/>
      <c r="P326" s="59" t="str">
        <f>IF(AND(O326&gt;25.9,O326&lt;43.6),TRUNC(4.86338*(POWER((44-O326),1.81))),IF(AND(O326&lt;26,O326&gt;43.5),0,""))</f>
        <v/>
      </c>
      <c r="Q326" s="6"/>
    </row>
    <row r="327" spans="1:17">
      <c r="A327" s="19"/>
      <c r="B327" s="24" t="str">
        <f t="shared" ref="B327:B337" si="165">IF(AND(A327&lt;&gt;"",B326&lt;&gt;""),B326,"")</f>
        <v/>
      </c>
      <c r="C327" s="28"/>
      <c r="D327" s="59" t="str">
        <f t="shared" ref="D327:D337" si="166">IF(AND(C327&gt;5.9,C327&lt;11.2),TRUNC(58.015*(POWER((11.26-C327),1.81))),IF(C327&gt;11.1,0,""))</f>
        <v/>
      </c>
      <c r="E327" s="18"/>
      <c r="F327" s="59" t="str">
        <f t="shared" ref="F327:F337" si="167">IF(AND(E327&gt;10.21,E327&lt;99.75),TRUNC((5.33*POWER(E327-9.98,1.1))),IF(AND(E327&gt;0,E327&lt;10.22),0,""))</f>
        <v/>
      </c>
      <c r="G327" s="17"/>
      <c r="H327" s="59" t="str">
        <f t="shared" ref="H327:H337" si="168">IF(AND(G327&gt;76,G327&lt;250),TRUNC((0.8465*POWER(G327-75,1.42))),IF(AND(G327&gt;0,G327&lt;77),0,""))</f>
        <v/>
      </c>
      <c r="I327" s="17"/>
      <c r="J327" s="59" t="str">
        <f t="shared" ref="J327:J337" si="169">IF(AND(I327&gt;224,I327&lt;730),TRUNC((0.14354*POWER(I327-220,1.4))),IF(AND(I327&gt;0,I327&lt;225),0,""))</f>
        <v/>
      </c>
      <c r="K327" s="67"/>
      <c r="L327" s="26" t="str">
        <f t="shared" ref="L327:L337" si="170">IF(K327&gt;0,":"," ")</f>
        <v xml:space="preserve"> </v>
      </c>
      <c r="M327" s="71"/>
      <c r="N327" s="59" t="str">
        <f t="shared" si="164"/>
        <v/>
      </c>
      <c r="O327" s="27"/>
      <c r="P327" s="59" t="str">
        <f t="shared" ref="P327:P337" si="171">IF(AND(O327&gt;25.9,O327&lt;43.6),TRUNC(4.86338*(POWER((44-O327),1.81))),IF(AND(O327&lt;26,O327&gt;43.5),0,""))</f>
        <v/>
      </c>
      <c r="Q327" s="6"/>
    </row>
    <row r="328" spans="1:17">
      <c r="A328" s="19"/>
      <c r="B328" s="24" t="str">
        <f t="shared" si="165"/>
        <v/>
      </c>
      <c r="C328" s="28"/>
      <c r="D328" s="59" t="str">
        <f t="shared" si="166"/>
        <v/>
      </c>
      <c r="E328" s="18"/>
      <c r="F328" s="59" t="str">
        <f t="shared" si="167"/>
        <v/>
      </c>
      <c r="G328" s="17"/>
      <c r="H328" s="59" t="str">
        <f t="shared" si="168"/>
        <v/>
      </c>
      <c r="I328" s="17"/>
      <c r="J328" s="59" t="str">
        <f t="shared" si="169"/>
        <v/>
      </c>
      <c r="K328" s="68"/>
      <c r="L328" s="26" t="str">
        <f t="shared" si="170"/>
        <v xml:space="preserve"> </v>
      </c>
      <c r="M328" s="71"/>
      <c r="N328" s="59" t="str">
        <f t="shared" si="164"/>
        <v/>
      </c>
      <c r="O328" s="27"/>
      <c r="P328" s="59" t="str">
        <f t="shared" si="171"/>
        <v/>
      </c>
      <c r="Q328" s="6"/>
    </row>
    <row r="329" spans="1:17">
      <c r="A329" s="19"/>
      <c r="B329" s="24" t="str">
        <f t="shared" si="165"/>
        <v/>
      </c>
      <c r="C329" s="28"/>
      <c r="D329" s="59" t="str">
        <f t="shared" si="166"/>
        <v/>
      </c>
      <c r="E329" s="18"/>
      <c r="F329" s="59" t="str">
        <f t="shared" si="167"/>
        <v/>
      </c>
      <c r="G329" s="17"/>
      <c r="H329" s="59" t="str">
        <f t="shared" si="168"/>
        <v/>
      </c>
      <c r="I329" s="17"/>
      <c r="J329" s="59" t="str">
        <f t="shared" si="169"/>
        <v/>
      </c>
      <c r="K329" s="67"/>
      <c r="L329" s="26" t="str">
        <f t="shared" si="170"/>
        <v xml:space="preserve"> </v>
      </c>
      <c r="M329" s="71"/>
      <c r="N329" s="59" t="str">
        <f t="shared" si="164"/>
        <v/>
      </c>
      <c r="O329" s="27"/>
      <c r="P329" s="59" t="str">
        <f t="shared" si="171"/>
        <v/>
      </c>
      <c r="Q329" s="15"/>
    </row>
    <row r="330" spans="1:17">
      <c r="A330" s="19"/>
      <c r="B330" s="24" t="str">
        <f t="shared" si="165"/>
        <v/>
      </c>
      <c r="C330" s="28"/>
      <c r="D330" s="59" t="str">
        <f t="shared" si="166"/>
        <v/>
      </c>
      <c r="E330" s="18"/>
      <c r="F330" s="59" t="str">
        <f t="shared" si="167"/>
        <v/>
      </c>
      <c r="G330" s="17"/>
      <c r="H330" s="59" t="str">
        <f t="shared" si="168"/>
        <v/>
      </c>
      <c r="I330" s="17"/>
      <c r="J330" s="59" t="str">
        <f t="shared" si="169"/>
        <v/>
      </c>
      <c r="K330" s="68"/>
      <c r="L330" s="26" t="str">
        <f t="shared" si="170"/>
        <v xml:space="preserve"> </v>
      </c>
      <c r="M330" s="71"/>
      <c r="N330" s="59" t="str">
        <f t="shared" si="164"/>
        <v/>
      </c>
      <c r="O330" s="27"/>
      <c r="P330" s="59" t="str">
        <f t="shared" si="171"/>
        <v/>
      </c>
      <c r="Q330" s="15"/>
    </row>
    <row r="331" spans="1:17">
      <c r="A331" s="19"/>
      <c r="B331" s="24" t="str">
        <f t="shared" si="165"/>
        <v/>
      </c>
      <c r="C331" s="28"/>
      <c r="D331" s="59" t="str">
        <f t="shared" si="166"/>
        <v/>
      </c>
      <c r="E331" s="18"/>
      <c r="F331" s="59" t="str">
        <f t="shared" si="167"/>
        <v/>
      </c>
      <c r="G331" s="17"/>
      <c r="H331" s="59" t="str">
        <f t="shared" si="168"/>
        <v/>
      </c>
      <c r="I331" s="17"/>
      <c r="J331" s="59" t="str">
        <f t="shared" si="169"/>
        <v/>
      </c>
      <c r="K331" s="67"/>
      <c r="L331" s="26" t="str">
        <f t="shared" si="170"/>
        <v xml:space="preserve"> </v>
      </c>
      <c r="M331" s="71"/>
      <c r="N331" s="59" t="str">
        <f t="shared" si="164"/>
        <v/>
      </c>
      <c r="O331" s="27"/>
      <c r="P331" s="59" t="str">
        <f t="shared" si="171"/>
        <v/>
      </c>
      <c r="Q331" s="15"/>
    </row>
    <row r="332" spans="1:17">
      <c r="A332" s="19"/>
      <c r="B332" s="24" t="str">
        <f t="shared" si="165"/>
        <v/>
      </c>
      <c r="C332" s="28"/>
      <c r="D332" s="59" t="str">
        <f t="shared" si="166"/>
        <v/>
      </c>
      <c r="E332" s="18"/>
      <c r="F332" s="59" t="str">
        <f t="shared" si="167"/>
        <v/>
      </c>
      <c r="G332" s="17"/>
      <c r="H332" s="59" t="str">
        <f t="shared" si="168"/>
        <v/>
      </c>
      <c r="I332" s="17"/>
      <c r="J332" s="59" t="str">
        <f t="shared" si="169"/>
        <v/>
      </c>
      <c r="K332" s="67"/>
      <c r="L332" s="26" t="str">
        <f t="shared" si="170"/>
        <v xml:space="preserve"> </v>
      </c>
      <c r="M332" s="71"/>
      <c r="N332" s="59" t="str">
        <f t="shared" si="164"/>
        <v/>
      </c>
      <c r="O332" s="27"/>
      <c r="P332" s="59" t="str">
        <f t="shared" si="171"/>
        <v/>
      </c>
      <c r="Q332" s="15"/>
    </row>
    <row r="333" spans="1:17">
      <c r="A333" s="19"/>
      <c r="B333" s="24" t="str">
        <f t="shared" si="165"/>
        <v/>
      </c>
      <c r="C333" s="28"/>
      <c r="D333" s="59" t="str">
        <f t="shared" si="166"/>
        <v/>
      </c>
      <c r="E333" s="18"/>
      <c r="F333" s="59" t="str">
        <f t="shared" si="167"/>
        <v/>
      </c>
      <c r="G333" s="17"/>
      <c r="H333" s="59" t="str">
        <f t="shared" si="168"/>
        <v/>
      </c>
      <c r="I333" s="17"/>
      <c r="J333" s="59" t="str">
        <f t="shared" si="169"/>
        <v/>
      </c>
      <c r="K333" s="67"/>
      <c r="L333" s="26" t="str">
        <f t="shared" si="170"/>
        <v xml:space="preserve"> </v>
      </c>
      <c r="M333" s="71"/>
      <c r="N333" s="59" t="str">
        <f t="shared" si="164"/>
        <v/>
      </c>
      <c r="O333" s="27"/>
      <c r="P333" s="59" t="str">
        <f t="shared" si="171"/>
        <v/>
      </c>
      <c r="Q333" s="15"/>
    </row>
    <row r="334" spans="1:17">
      <c r="A334" s="19"/>
      <c r="B334" s="24" t="str">
        <f t="shared" si="165"/>
        <v/>
      </c>
      <c r="C334" s="28"/>
      <c r="D334" s="59" t="str">
        <f t="shared" si="166"/>
        <v/>
      </c>
      <c r="E334" s="18"/>
      <c r="F334" s="59" t="str">
        <f t="shared" si="167"/>
        <v/>
      </c>
      <c r="G334" s="17"/>
      <c r="H334" s="59" t="str">
        <f t="shared" si="168"/>
        <v/>
      </c>
      <c r="I334" s="17"/>
      <c r="J334" s="59" t="str">
        <f t="shared" si="169"/>
        <v/>
      </c>
      <c r="K334" s="67"/>
      <c r="L334" s="26" t="str">
        <f t="shared" si="170"/>
        <v xml:space="preserve"> </v>
      </c>
      <c r="M334" s="71"/>
      <c r="N334" s="59" t="str">
        <f t="shared" si="164"/>
        <v/>
      </c>
      <c r="O334" s="27"/>
      <c r="P334" s="59" t="str">
        <f t="shared" si="171"/>
        <v/>
      </c>
      <c r="Q334" s="15"/>
    </row>
    <row r="335" spans="1:17">
      <c r="A335" s="19"/>
      <c r="B335" s="24" t="str">
        <f t="shared" si="165"/>
        <v/>
      </c>
      <c r="C335" s="28"/>
      <c r="D335" s="59" t="str">
        <f t="shared" si="166"/>
        <v/>
      </c>
      <c r="E335" s="18"/>
      <c r="F335" s="59" t="str">
        <f t="shared" si="167"/>
        <v/>
      </c>
      <c r="G335" s="17"/>
      <c r="H335" s="59" t="str">
        <f t="shared" si="168"/>
        <v/>
      </c>
      <c r="I335" s="17"/>
      <c r="J335" s="59" t="str">
        <f t="shared" si="169"/>
        <v/>
      </c>
      <c r="K335" s="67"/>
      <c r="L335" s="26" t="str">
        <f t="shared" si="170"/>
        <v xml:space="preserve"> </v>
      </c>
      <c r="M335" s="71"/>
      <c r="N335" s="59" t="str">
        <f t="shared" si="164"/>
        <v/>
      </c>
      <c r="O335" s="27"/>
      <c r="P335" s="59" t="str">
        <f t="shared" si="171"/>
        <v/>
      </c>
      <c r="Q335" s="16"/>
    </row>
    <row r="336" spans="1:17">
      <c r="A336" s="19"/>
      <c r="B336" s="24" t="str">
        <f t="shared" si="165"/>
        <v/>
      </c>
      <c r="C336" s="28"/>
      <c r="D336" s="59" t="str">
        <f t="shared" si="166"/>
        <v/>
      </c>
      <c r="E336" s="18"/>
      <c r="F336" s="59" t="str">
        <f t="shared" si="167"/>
        <v/>
      </c>
      <c r="G336" s="17"/>
      <c r="H336" s="59" t="str">
        <f t="shared" si="168"/>
        <v/>
      </c>
      <c r="I336" s="17"/>
      <c r="J336" s="59" t="str">
        <f t="shared" si="169"/>
        <v/>
      </c>
      <c r="K336" s="67"/>
      <c r="L336" s="26" t="str">
        <f t="shared" si="170"/>
        <v xml:space="preserve"> </v>
      </c>
      <c r="M336" s="71"/>
      <c r="N336" s="59" t="str">
        <f t="shared" si="164"/>
        <v/>
      </c>
      <c r="O336" s="27"/>
      <c r="P336" s="59" t="str">
        <f t="shared" si="171"/>
        <v/>
      </c>
      <c r="Q336" s="16"/>
    </row>
    <row r="337" spans="1:17">
      <c r="A337" s="19"/>
      <c r="B337" s="24" t="str">
        <f t="shared" si="165"/>
        <v/>
      </c>
      <c r="C337" s="28"/>
      <c r="D337" s="59" t="str">
        <f t="shared" si="166"/>
        <v/>
      </c>
      <c r="E337" s="18"/>
      <c r="F337" s="59" t="str">
        <f t="shared" si="167"/>
        <v/>
      </c>
      <c r="G337" s="17"/>
      <c r="H337" s="59" t="str">
        <f t="shared" si="168"/>
        <v/>
      </c>
      <c r="I337" s="17"/>
      <c r="J337" s="59" t="str">
        <f t="shared" si="169"/>
        <v/>
      </c>
      <c r="K337" s="67"/>
      <c r="L337" s="26" t="str">
        <f t="shared" si="170"/>
        <v xml:space="preserve"> </v>
      </c>
      <c r="M337" s="71"/>
      <c r="N337" s="59" t="str">
        <f t="shared" si="164"/>
        <v/>
      </c>
      <c r="O337" s="27"/>
      <c r="P337" s="59" t="str">
        <f t="shared" si="171"/>
        <v/>
      </c>
      <c r="Q337" s="15"/>
    </row>
    <row r="338" spans="1:17">
      <c r="A338" s="13"/>
      <c r="B338" s="14"/>
      <c r="C338" s="35"/>
      <c r="D338" s="36" t="str">
        <f>IF(COUNT(D326:D337)&gt;=2,LARGE(D326:D337,1)+LARGE(D326:D337,2),IF(COUNT(D326:D337)=1,LARGE(D326:D337,1),""))</f>
        <v/>
      </c>
      <c r="E338" s="37"/>
      <c r="F338" s="36" t="str">
        <f>IF(COUNT(F326:F337)&gt;=2,LARGE(F326:F337,1)+LARGE(F326:F337,2),IF(COUNT(F326:F337)=1,LARGE(F326:F337,1),""))</f>
        <v/>
      </c>
      <c r="G338" s="36"/>
      <c r="H338" s="36" t="str">
        <f>IF(COUNT(H326:H337)&gt;=2,LARGE(H326:H337,1)+LARGE(H326:H337,2),IF(COUNT(H326:H337)=1,LARGE(H326:H337,1),""))</f>
        <v/>
      </c>
      <c r="I338" s="36"/>
      <c r="J338" s="36" t="str">
        <f>IF(COUNT(J326:J337)&gt;=2,LARGE(J326:J337,1)+LARGE(J326:J337,2),IF(COUNT(J326:J337)=1,LARGE(J326:J337,1),""))</f>
        <v/>
      </c>
      <c r="K338" s="69"/>
      <c r="L338" s="38"/>
      <c r="M338" s="72"/>
      <c r="N338" s="36" t="str">
        <f>IF(COUNT(N326:N337)&gt;=2,LARGE(N326:N337,1)+LARGE(N326:N337,2),IF(COUNT(N326:N337)=1,LARGE(N326:N337,1),""))</f>
        <v/>
      </c>
      <c r="O338" s="39"/>
      <c r="P338" s="36" t="str">
        <f>IF((COUNT(P326:P337)&gt;=1),LARGE(P326:P337,1),"")</f>
        <v/>
      </c>
      <c r="Q338" s="25" t="str">
        <f>IF(OR(D338&lt;&gt;"",F338&lt;&gt;"",H338&lt;&gt;"",J338&lt;&gt;"",N338&lt;&gt;"",P338&lt;&gt;""),SUM(D338,F338,H338,J338,N338,P338),"")</f>
        <v/>
      </c>
    </row>
    <row r="339" spans="1:17">
      <c r="A339" s="20"/>
      <c r="B339" s="21"/>
      <c r="C339" s="29"/>
      <c r="D339" s="30"/>
      <c r="E339" s="31"/>
      <c r="F339" s="30"/>
      <c r="G339" s="30"/>
      <c r="H339" s="30"/>
      <c r="I339" s="30"/>
      <c r="J339" s="30"/>
      <c r="K339" s="70"/>
      <c r="L339" s="34"/>
      <c r="M339" s="74"/>
      <c r="N339" s="30"/>
      <c r="O339" s="33"/>
      <c r="P339" s="30"/>
      <c r="Q339" s="22"/>
    </row>
    <row r="340" spans="1:17">
      <c r="A340" s="19"/>
      <c r="B340" s="23"/>
      <c r="C340" s="28"/>
      <c r="D340" s="59" t="str">
        <f>IF(AND(C340&gt;5.9,C340&lt;11.2),TRUNC(58.015*(POWER((11.26-C340),1.81))),IF(C340&gt;11.1,0,""))</f>
        <v/>
      </c>
      <c r="E340" s="57"/>
      <c r="F340" s="59" t="str">
        <f>IF(AND(E340&gt;10.21,E340&lt;99.75),TRUNC((5.33*POWER(E340-9.98,1.1))),IF(AND(E340&gt;0,E340&lt;10.22),0,""))</f>
        <v/>
      </c>
      <c r="G340" s="17"/>
      <c r="H340" s="59" t="str">
        <f>IF(AND(G340&gt;76,G340&lt;250),TRUNC((0.8465*POWER(G340-75,1.42))),IF(AND(G340&gt;0,G340&lt;77),0,""))</f>
        <v/>
      </c>
      <c r="I340" s="58"/>
      <c r="J340" s="59" t="str">
        <f>IF(AND(I340&gt;224,I340&lt;730),TRUNC((0.14354*POWER(I340-220,1.4))),IF(AND(I340&gt;0,I340&lt;225),0,""))</f>
        <v/>
      </c>
      <c r="K340" s="66"/>
      <c r="L340" s="26" t="str">
        <f>IF(K340&gt;0,":"," ")</f>
        <v xml:space="preserve"> </v>
      </c>
      <c r="M340" s="71"/>
      <c r="N340" s="59" t="str">
        <f t="shared" ref="N340:N351" si="172">IF(OR(AND(K340=2,M340&gt;30.18),K340=3,K340=4,AND(K340=5,M340&lt;5.51)),TRUNC(0.08713*(POWER((305.5-(K340*60+M340)),1.85))),IF(AND(K340&gt;=5,M340&gt;5.5),0,""))</f>
        <v/>
      </c>
      <c r="O340" s="27"/>
      <c r="P340" s="59" t="str">
        <f>IF(AND(O340&gt;25.9,O340&lt;43.6),TRUNC(4.86338*(POWER((44-O340),1.81))),IF(AND(O340&lt;26,O340&gt;43.5),0,""))</f>
        <v/>
      </c>
      <c r="Q340" s="6"/>
    </row>
    <row r="341" spans="1:17">
      <c r="A341" s="19"/>
      <c r="B341" s="24" t="str">
        <f t="shared" ref="B341:B351" si="173">IF(AND(A341&lt;&gt;"",B340&lt;&gt;""),B340,"")</f>
        <v/>
      </c>
      <c r="C341" s="28"/>
      <c r="D341" s="59" t="str">
        <f t="shared" ref="D341:D351" si="174">IF(AND(C341&gt;5.9,C341&lt;11.2),TRUNC(58.015*(POWER((11.26-C341),1.81))),IF(C341&gt;11.1,0,""))</f>
        <v/>
      </c>
      <c r="E341" s="18"/>
      <c r="F341" s="59" t="str">
        <f t="shared" ref="F341:F351" si="175">IF(AND(E341&gt;10.21,E341&lt;99.75),TRUNC((5.33*POWER(E341-9.98,1.1))),IF(AND(E341&gt;0,E341&lt;10.22),0,""))</f>
        <v/>
      </c>
      <c r="G341" s="17"/>
      <c r="H341" s="59" t="str">
        <f t="shared" ref="H341:H351" si="176">IF(AND(G341&gt;76,G341&lt;250),TRUNC((0.8465*POWER(G341-75,1.42))),IF(AND(G341&gt;0,G341&lt;77),0,""))</f>
        <v/>
      </c>
      <c r="I341" s="17"/>
      <c r="J341" s="59" t="str">
        <f t="shared" ref="J341:J351" si="177">IF(AND(I341&gt;224,I341&lt;730),TRUNC((0.14354*POWER(I341-220,1.4))),IF(AND(I341&gt;0,I341&lt;225),0,""))</f>
        <v/>
      </c>
      <c r="K341" s="67"/>
      <c r="L341" s="26" t="str">
        <f t="shared" ref="L341:L351" si="178">IF(K341&gt;0,":"," ")</f>
        <v xml:space="preserve"> </v>
      </c>
      <c r="M341" s="71"/>
      <c r="N341" s="59" t="str">
        <f t="shared" si="172"/>
        <v/>
      </c>
      <c r="O341" s="27"/>
      <c r="P341" s="59" t="str">
        <f t="shared" ref="P341:P351" si="179">IF(AND(O341&gt;25.9,O341&lt;43.6),TRUNC(4.86338*(POWER((44-O341),1.81))),IF(AND(O341&lt;26,O341&gt;43.5),0,""))</f>
        <v/>
      </c>
      <c r="Q341" s="6"/>
    </row>
    <row r="342" spans="1:17">
      <c r="A342" s="19"/>
      <c r="B342" s="24" t="str">
        <f t="shared" si="173"/>
        <v/>
      </c>
      <c r="C342" s="28"/>
      <c r="D342" s="59" t="str">
        <f t="shared" si="174"/>
        <v/>
      </c>
      <c r="E342" s="18"/>
      <c r="F342" s="59" t="str">
        <f t="shared" si="175"/>
        <v/>
      </c>
      <c r="G342" s="17"/>
      <c r="H342" s="59" t="str">
        <f t="shared" si="176"/>
        <v/>
      </c>
      <c r="I342" s="17"/>
      <c r="J342" s="59" t="str">
        <f t="shared" si="177"/>
        <v/>
      </c>
      <c r="K342" s="68"/>
      <c r="L342" s="26" t="str">
        <f t="shared" si="178"/>
        <v xml:space="preserve"> </v>
      </c>
      <c r="M342" s="71"/>
      <c r="N342" s="59" t="str">
        <f t="shared" si="172"/>
        <v/>
      </c>
      <c r="O342" s="27"/>
      <c r="P342" s="59" t="str">
        <f t="shared" si="179"/>
        <v/>
      </c>
      <c r="Q342" s="6"/>
    </row>
    <row r="343" spans="1:17">
      <c r="A343" s="19"/>
      <c r="B343" s="24" t="str">
        <f t="shared" si="173"/>
        <v/>
      </c>
      <c r="C343" s="28"/>
      <c r="D343" s="59" t="str">
        <f t="shared" si="174"/>
        <v/>
      </c>
      <c r="E343" s="18"/>
      <c r="F343" s="59" t="str">
        <f t="shared" si="175"/>
        <v/>
      </c>
      <c r="G343" s="17"/>
      <c r="H343" s="59" t="str">
        <f t="shared" si="176"/>
        <v/>
      </c>
      <c r="I343" s="17"/>
      <c r="J343" s="59" t="str">
        <f t="shared" si="177"/>
        <v/>
      </c>
      <c r="K343" s="67"/>
      <c r="L343" s="26" t="str">
        <f t="shared" si="178"/>
        <v xml:space="preserve"> </v>
      </c>
      <c r="M343" s="71"/>
      <c r="N343" s="59" t="str">
        <f t="shared" si="172"/>
        <v/>
      </c>
      <c r="O343" s="27"/>
      <c r="P343" s="59" t="str">
        <f t="shared" si="179"/>
        <v/>
      </c>
      <c r="Q343" s="15"/>
    </row>
    <row r="344" spans="1:17">
      <c r="A344" s="19"/>
      <c r="B344" s="24" t="str">
        <f t="shared" si="173"/>
        <v/>
      </c>
      <c r="C344" s="28"/>
      <c r="D344" s="59" t="str">
        <f t="shared" si="174"/>
        <v/>
      </c>
      <c r="E344" s="18"/>
      <c r="F344" s="59" t="str">
        <f t="shared" si="175"/>
        <v/>
      </c>
      <c r="G344" s="17"/>
      <c r="H344" s="59" t="str">
        <f t="shared" si="176"/>
        <v/>
      </c>
      <c r="I344" s="17"/>
      <c r="J344" s="59" t="str">
        <f t="shared" si="177"/>
        <v/>
      </c>
      <c r="K344" s="68"/>
      <c r="L344" s="26" t="str">
        <f t="shared" si="178"/>
        <v xml:space="preserve"> </v>
      </c>
      <c r="M344" s="71"/>
      <c r="N344" s="59" t="str">
        <f t="shared" si="172"/>
        <v/>
      </c>
      <c r="O344" s="27"/>
      <c r="P344" s="59" t="str">
        <f t="shared" si="179"/>
        <v/>
      </c>
      <c r="Q344" s="15"/>
    </row>
    <row r="345" spans="1:17">
      <c r="A345" s="19"/>
      <c r="B345" s="24" t="str">
        <f t="shared" si="173"/>
        <v/>
      </c>
      <c r="C345" s="28"/>
      <c r="D345" s="59" t="str">
        <f t="shared" si="174"/>
        <v/>
      </c>
      <c r="E345" s="18"/>
      <c r="F345" s="59" t="str">
        <f t="shared" si="175"/>
        <v/>
      </c>
      <c r="G345" s="17"/>
      <c r="H345" s="59" t="str">
        <f t="shared" si="176"/>
        <v/>
      </c>
      <c r="I345" s="17"/>
      <c r="J345" s="59" t="str">
        <f t="shared" si="177"/>
        <v/>
      </c>
      <c r="K345" s="67"/>
      <c r="L345" s="26" t="str">
        <f t="shared" si="178"/>
        <v xml:space="preserve"> </v>
      </c>
      <c r="M345" s="71"/>
      <c r="N345" s="59" t="str">
        <f t="shared" si="172"/>
        <v/>
      </c>
      <c r="O345" s="27"/>
      <c r="P345" s="59" t="str">
        <f t="shared" si="179"/>
        <v/>
      </c>
      <c r="Q345" s="15"/>
    </row>
    <row r="346" spans="1:17">
      <c r="A346" s="19"/>
      <c r="B346" s="24" t="str">
        <f t="shared" si="173"/>
        <v/>
      </c>
      <c r="C346" s="28"/>
      <c r="D346" s="59" t="str">
        <f t="shared" si="174"/>
        <v/>
      </c>
      <c r="E346" s="18"/>
      <c r="F346" s="59" t="str">
        <f t="shared" si="175"/>
        <v/>
      </c>
      <c r="G346" s="17"/>
      <c r="H346" s="59" t="str">
        <f t="shared" si="176"/>
        <v/>
      </c>
      <c r="I346" s="17"/>
      <c r="J346" s="59" t="str">
        <f t="shared" si="177"/>
        <v/>
      </c>
      <c r="K346" s="67"/>
      <c r="L346" s="26" t="str">
        <f t="shared" si="178"/>
        <v xml:space="preserve"> </v>
      </c>
      <c r="M346" s="71"/>
      <c r="N346" s="59" t="str">
        <f t="shared" si="172"/>
        <v/>
      </c>
      <c r="O346" s="27"/>
      <c r="P346" s="59" t="str">
        <f t="shared" si="179"/>
        <v/>
      </c>
      <c r="Q346" s="15"/>
    </row>
    <row r="347" spans="1:17">
      <c r="A347" s="19"/>
      <c r="B347" s="24" t="str">
        <f t="shared" si="173"/>
        <v/>
      </c>
      <c r="C347" s="28"/>
      <c r="D347" s="59" t="str">
        <f t="shared" si="174"/>
        <v/>
      </c>
      <c r="E347" s="18"/>
      <c r="F347" s="59" t="str">
        <f t="shared" si="175"/>
        <v/>
      </c>
      <c r="G347" s="17"/>
      <c r="H347" s="59" t="str">
        <f t="shared" si="176"/>
        <v/>
      </c>
      <c r="I347" s="17"/>
      <c r="J347" s="59" t="str">
        <f t="shared" si="177"/>
        <v/>
      </c>
      <c r="K347" s="67"/>
      <c r="L347" s="26" t="str">
        <f t="shared" si="178"/>
        <v xml:space="preserve"> </v>
      </c>
      <c r="M347" s="71"/>
      <c r="N347" s="59" t="str">
        <f t="shared" si="172"/>
        <v/>
      </c>
      <c r="O347" s="27"/>
      <c r="P347" s="59" t="str">
        <f t="shared" si="179"/>
        <v/>
      </c>
      <c r="Q347" s="15"/>
    </row>
    <row r="348" spans="1:17">
      <c r="A348" s="19"/>
      <c r="B348" s="24" t="str">
        <f t="shared" si="173"/>
        <v/>
      </c>
      <c r="C348" s="28"/>
      <c r="D348" s="59" t="str">
        <f t="shared" si="174"/>
        <v/>
      </c>
      <c r="E348" s="18"/>
      <c r="F348" s="59" t="str">
        <f t="shared" si="175"/>
        <v/>
      </c>
      <c r="G348" s="17"/>
      <c r="H348" s="59" t="str">
        <f t="shared" si="176"/>
        <v/>
      </c>
      <c r="I348" s="17"/>
      <c r="J348" s="59" t="str">
        <f t="shared" si="177"/>
        <v/>
      </c>
      <c r="K348" s="67"/>
      <c r="L348" s="26" t="str">
        <f t="shared" si="178"/>
        <v xml:space="preserve"> </v>
      </c>
      <c r="M348" s="71"/>
      <c r="N348" s="59" t="str">
        <f t="shared" si="172"/>
        <v/>
      </c>
      <c r="O348" s="27"/>
      <c r="P348" s="59" t="str">
        <f t="shared" si="179"/>
        <v/>
      </c>
      <c r="Q348" s="15"/>
    </row>
    <row r="349" spans="1:17">
      <c r="A349" s="19"/>
      <c r="B349" s="24" t="str">
        <f t="shared" si="173"/>
        <v/>
      </c>
      <c r="C349" s="28"/>
      <c r="D349" s="59" t="str">
        <f t="shared" si="174"/>
        <v/>
      </c>
      <c r="E349" s="18"/>
      <c r="F349" s="59" t="str">
        <f t="shared" si="175"/>
        <v/>
      </c>
      <c r="G349" s="17"/>
      <c r="H349" s="59" t="str">
        <f t="shared" si="176"/>
        <v/>
      </c>
      <c r="I349" s="17"/>
      <c r="J349" s="59" t="str">
        <f t="shared" si="177"/>
        <v/>
      </c>
      <c r="K349" s="67"/>
      <c r="L349" s="26" t="str">
        <f t="shared" si="178"/>
        <v xml:space="preserve"> </v>
      </c>
      <c r="M349" s="71"/>
      <c r="N349" s="59" t="str">
        <f t="shared" si="172"/>
        <v/>
      </c>
      <c r="O349" s="27"/>
      <c r="P349" s="59" t="str">
        <f t="shared" si="179"/>
        <v/>
      </c>
      <c r="Q349" s="16"/>
    </row>
    <row r="350" spans="1:17">
      <c r="A350" s="19"/>
      <c r="B350" s="24" t="str">
        <f t="shared" si="173"/>
        <v/>
      </c>
      <c r="C350" s="28"/>
      <c r="D350" s="59" t="str">
        <f t="shared" si="174"/>
        <v/>
      </c>
      <c r="E350" s="18"/>
      <c r="F350" s="59" t="str">
        <f t="shared" si="175"/>
        <v/>
      </c>
      <c r="G350" s="17"/>
      <c r="H350" s="59" t="str">
        <f t="shared" si="176"/>
        <v/>
      </c>
      <c r="I350" s="17"/>
      <c r="J350" s="59" t="str">
        <f t="shared" si="177"/>
        <v/>
      </c>
      <c r="K350" s="67"/>
      <c r="L350" s="26" t="str">
        <f t="shared" si="178"/>
        <v xml:space="preserve"> </v>
      </c>
      <c r="M350" s="71"/>
      <c r="N350" s="59" t="str">
        <f t="shared" si="172"/>
        <v/>
      </c>
      <c r="O350" s="27"/>
      <c r="P350" s="59" t="str">
        <f t="shared" si="179"/>
        <v/>
      </c>
      <c r="Q350" s="16"/>
    </row>
    <row r="351" spans="1:17">
      <c r="A351" s="19"/>
      <c r="B351" s="24" t="str">
        <f t="shared" si="173"/>
        <v/>
      </c>
      <c r="C351" s="28"/>
      <c r="D351" s="59" t="str">
        <f t="shared" si="174"/>
        <v/>
      </c>
      <c r="E351" s="18"/>
      <c r="F351" s="59" t="str">
        <f t="shared" si="175"/>
        <v/>
      </c>
      <c r="G351" s="17"/>
      <c r="H351" s="59" t="str">
        <f t="shared" si="176"/>
        <v/>
      </c>
      <c r="I351" s="17"/>
      <c r="J351" s="59" t="str">
        <f t="shared" si="177"/>
        <v/>
      </c>
      <c r="K351" s="67"/>
      <c r="L351" s="26" t="str">
        <f t="shared" si="178"/>
        <v xml:space="preserve"> </v>
      </c>
      <c r="M351" s="71"/>
      <c r="N351" s="59" t="str">
        <f t="shared" si="172"/>
        <v/>
      </c>
      <c r="O351" s="27"/>
      <c r="P351" s="59" t="str">
        <f t="shared" si="179"/>
        <v/>
      </c>
      <c r="Q351" s="15"/>
    </row>
    <row r="352" spans="1:17">
      <c r="A352" s="13"/>
      <c r="B352" s="14"/>
      <c r="C352" s="35"/>
      <c r="D352" s="36" t="str">
        <f>IF(COUNT(D340:D351)&gt;=2,LARGE(D340:D351,1)+LARGE(D340:D351,2),IF(COUNT(D340:D351)=1,LARGE(D340:D351,1),""))</f>
        <v/>
      </c>
      <c r="E352" s="37"/>
      <c r="F352" s="36" t="str">
        <f>IF(COUNT(F340:F351)&gt;=2,LARGE(F340:F351,1)+LARGE(F340:F351,2),IF(COUNT(F340:F351)=1,LARGE(F340:F351,1),""))</f>
        <v/>
      </c>
      <c r="G352" s="36"/>
      <c r="H352" s="36" t="str">
        <f>IF(COUNT(H340:H351)&gt;=2,LARGE(H340:H351,1)+LARGE(H340:H351,2),IF(COUNT(H340:H351)=1,LARGE(H340:H351,1),""))</f>
        <v/>
      </c>
      <c r="I352" s="36"/>
      <c r="J352" s="36" t="str">
        <f>IF(COUNT(J340:J351)&gt;=2,LARGE(J340:J351,1)+LARGE(J340:J351,2),IF(COUNT(J340:J351)=1,LARGE(J340:J351,1),""))</f>
        <v/>
      </c>
      <c r="K352" s="69"/>
      <c r="L352" s="38"/>
      <c r="M352" s="72"/>
      <c r="N352" s="36" t="str">
        <f>IF(COUNT(N340:N351)&gt;=2,LARGE(N340:N351,1)+LARGE(N340:N351,2),IF(COUNT(N340:N351)=1,LARGE(N340:N351,1),""))</f>
        <v/>
      </c>
      <c r="O352" s="39"/>
      <c r="P352" s="36" t="str">
        <f>IF((COUNT(P340:P351)&gt;=1),LARGE(P340:P351,1),"")</f>
        <v/>
      </c>
      <c r="Q352" s="25" t="str">
        <f>IF(OR(D352&lt;&gt;"",F352&lt;&gt;"",H352&lt;&gt;"",J352&lt;&gt;"",N352&lt;&gt;"",P352&lt;&gt;""),SUM(D352,F352,H352,J352,N352,P352),"")</f>
        <v/>
      </c>
    </row>
    <row r="353" spans="1:17">
      <c r="A353" s="20"/>
      <c r="B353" s="21"/>
      <c r="C353" s="29"/>
      <c r="D353" s="30"/>
      <c r="E353" s="31"/>
      <c r="F353" s="30"/>
      <c r="G353" s="30"/>
      <c r="H353" s="30"/>
      <c r="I353" s="30"/>
      <c r="J353" s="30"/>
      <c r="K353" s="70"/>
      <c r="L353" s="34"/>
      <c r="M353" s="74"/>
      <c r="N353" s="30"/>
      <c r="O353" s="33"/>
      <c r="P353" s="30"/>
      <c r="Q353" s="22"/>
    </row>
    <row r="354" spans="1:17">
      <c r="A354" s="1"/>
      <c r="B354" s="5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5"/>
      <c r="N354" s="2"/>
      <c r="O354" s="2"/>
      <c r="P354" s="2"/>
      <c r="Q354" s="3"/>
    </row>
    <row r="355" spans="1:17">
      <c r="A355" s="1"/>
      <c r="B355" s="5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5"/>
      <c r="N355" s="2"/>
      <c r="O355" s="2"/>
      <c r="P355" s="2"/>
      <c r="Q355" s="3"/>
    </row>
    <row r="356" spans="1:17">
      <c r="A356" s="1"/>
      <c r="B356" s="5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5"/>
      <c r="N356" s="2"/>
      <c r="O356" s="2"/>
      <c r="P356" s="2"/>
      <c r="Q356" s="3"/>
    </row>
    <row r="357" spans="1:17">
      <c r="A357" s="1"/>
      <c r="B357" s="5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5"/>
      <c r="N357" s="2"/>
      <c r="O357" s="2"/>
      <c r="P357" s="2"/>
      <c r="Q357" s="3"/>
    </row>
    <row r="358" spans="1:17">
      <c r="A358" s="1"/>
      <c r="B358" s="5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5"/>
      <c r="N358" s="2"/>
      <c r="O358" s="2"/>
      <c r="P358" s="2"/>
      <c r="Q358" s="3"/>
    </row>
    <row r="359" spans="1:17">
      <c r="A359" s="1"/>
      <c r="B359" s="5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5"/>
      <c r="N359" s="2"/>
      <c r="O359" s="2"/>
      <c r="P359" s="2"/>
      <c r="Q359" s="3"/>
    </row>
    <row r="360" spans="1:17">
      <c r="A360" s="1"/>
      <c r="B360" s="5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5"/>
      <c r="N360" s="2"/>
      <c r="O360" s="2"/>
      <c r="P360" s="2"/>
      <c r="Q360" s="3"/>
    </row>
    <row r="361" spans="1:17">
      <c r="C361" s="3"/>
      <c r="D361" s="3"/>
      <c r="E361" s="3"/>
      <c r="F361" s="3"/>
      <c r="G361" s="3"/>
      <c r="H361" s="3"/>
      <c r="I361" s="3"/>
      <c r="J361" s="3"/>
      <c r="L361" s="3"/>
      <c r="N361" s="3"/>
      <c r="O361" s="3"/>
      <c r="P361" s="3"/>
      <c r="Q361" s="3"/>
    </row>
    <row r="362" spans="1:17">
      <c r="C362" s="3"/>
      <c r="D362" s="3"/>
      <c r="E362" s="3"/>
      <c r="F362" s="3"/>
      <c r="G362" s="3"/>
      <c r="H362" s="3"/>
      <c r="I362" s="3"/>
      <c r="J362" s="3"/>
      <c r="L362" s="3"/>
      <c r="N362" s="3"/>
      <c r="O362" s="3"/>
      <c r="P362" s="3"/>
      <c r="Q362" s="3"/>
    </row>
    <row r="363" spans="1:17">
      <c r="C363" s="3"/>
      <c r="D363" s="3"/>
      <c r="E363" s="3"/>
      <c r="F363" s="3"/>
      <c r="G363" s="3"/>
      <c r="H363" s="3"/>
      <c r="I363" s="3"/>
      <c r="J363" s="3"/>
      <c r="L363" s="3"/>
      <c r="N363" s="3"/>
      <c r="O363" s="3"/>
      <c r="P363" s="3"/>
      <c r="Q363" s="3"/>
    </row>
    <row r="364" spans="1:17">
      <c r="C364" s="3"/>
      <c r="D364" s="3"/>
      <c r="E364" s="3"/>
      <c r="F364" s="3"/>
      <c r="G364" s="3"/>
      <c r="H364" s="3"/>
      <c r="I364" s="3"/>
      <c r="J364" s="3"/>
      <c r="L364" s="3"/>
      <c r="N364" s="3"/>
      <c r="O364" s="3"/>
      <c r="P364" s="3"/>
      <c r="Q364" s="3"/>
    </row>
    <row r="365" spans="1:17">
      <c r="C365" s="3"/>
      <c r="D365" s="3"/>
      <c r="E365" s="3"/>
      <c r="F365" s="3"/>
      <c r="G365" s="3"/>
      <c r="H365" s="3"/>
      <c r="I365" s="3"/>
      <c r="J365" s="3"/>
      <c r="L365" s="3"/>
      <c r="N365" s="3"/>
      <c r="O365" s="3"/>
      <c r="P365" s="3"/>
      <c r="Q365" s="3"/>
    </row>
    <row r="366" spans="1:17">
      <c r="C366" s="3"/>
      <c r="D366" s="3"/>
      <c r="E366" s="3"/>
      <c r="F366" s="3"/>
      <c r="G366" s="3"/>
      <c r="H366" s="3"/>
      <c r="I366" s="3"/>
      <c r="J366" s="3"/>
      <c r="L366" s="3"/>
      <c r="N366" s="3"/>
      <c r="O366" s="3"/>
      <c r="P366" s="3"/>
      <c r="Q366" s="3"/>
    </row>
    <row r="367" spans="1:17">
      <c r="C367" s="3"/>
      <c r="D367" s="3"/>
      <c r="E367" s="3"/>
      <c r="F367" s="3"/>
      <c r="G367" s="3"/>
      <c r="H367" s="3"/>
      <c r="I367" s="3"/>
      <c r="J367" s="3"/>
      <c r="L367" s="3"/>
      <c r="N367" s="3"/>
      <c r="O367" s="3"/>
      <c r="P367" s="3"/>
      <c r="Q367" s="3"/>
    </row>
    <row r="368" spans="1:17">
      <c r="C368" s="3"/>
      <c r="D368" s="3"/>
      <c r="E368" s="3"/>
      <c r="F368" s="3"/>
      <c r="G368" s="3"/>
      <c r="H368" s="3"/>
      <c r="I368" s="3"/>
      <c r="J368" s="3"/>
      <c r="L368" s="3"/>
      <c r="N368" s="3"/>
      <c r="O368" s="3"/>
      <c r="P368" s="3"/>
      <c r="Q368" s="3"/>
    </row>
    <row r="369" spans="3:17">
      <c r="C369" s="3"/>
      <c r="D369" s="3"/>
      <c r="E369" s="3"/>
      <c r="F369" s="3"/>
      <c r="G369" s="3"/>
      <c r="H369" s="3"/>
      <c r="I369" s="3"/>
      <c r="J369" s="3"/>
      <c r="L369" s="3"/>
      <c r="N369" s="3"/>
      <c r="O369" s="3"/>
      <c r="P369" s="3"/>
      <c r="Q369" s="3"/>
    </row>
    <row r="370" spans="3:17">
      <c r="C370" s="3"/>
      <c r="D370" s="3"/>
      <c r="E370" s="3"/>
      <c r="F370" s="3"/>
      <c r="G370" s="3"/>
      <c r="H370" s="3"/>
      <c r="I370" s="3"/>
      <c r="J370" s="3"/>
      <c r="L370" s="3"/>
      <c r="N370" s="3"/>
      <c r="O370" s="3"/>
      <c r="P370" s="3"/>
      <c r="Q370" s="3"/>
    </row>
    <row r="371" spans="3:17">
      <c r="C371" s="3"/>
      <c r="D371" s="3"/>
      <c r="E371" s="3"/>
      <c r="F371" s="3"/>
      <c r="G371" s="3"/>
      <c r="H371" s="3"/>
      <c r="I371" s="3"/>
      <c r="J371" s="3"/>
      <c r="L371" s="3"/>
      <c r="N371" s="3"/>
      <c r="O371" s="3"/>
      <c r="P371" s="3"/>
      <c r="Q371" s="3"/>
    </row>
    <row r="372" spans="3:17">
      <c r="C372" s="3"/>
      <c r="D372" s="3"/>
      <c r="E372" s="3"/>
      <c r="F372" s="3"/>
      <c r="G372" s="3"/>
      <c r="H372" s="3"/>
      <c r="I372" s="3"/>
      <c r="J372" s="3"/>
      <c r="L372" s="3"/>
      <c r="N372" s="3"/>
      <c r="O372" s="3"/>
      <c r="P372" s="3"/>
      <c r="Q372" s="3"/>
    </row>
    <row r="373" spans="3:17">
      <c r="C373" s="3"/>
      <c r="D373" s="3"/>
      <c r="E373" s="3"/>
      <c r="F373" s="3"/>
      <c r="G373" s="3"/>
      <c r="H373" s="3"/>
      <c r="I373" s="3"/>
      <c r="J373" s="3"/>
      <c r="L373" s="3"/>
      <c r="N373" s="3"/>
      <c r="O373" s="3"/>
      <c r="P373" s="3"/>
      <c r="Q373" s="3"/>
    </row>
    <row r="374" spans="3:17">
      <c r="C374" s="3"/>
      <c r="D374" s="3"/>
      <c r="E374" s="3"/>
      <c r="F374" s="3"/>
      <c r="G374" s="3"/>
      <c r="H374" s="3"/>
      <c r="I374" s="3"/>
      <c r="J374" s="3"/>
      <c r="L374" s="3"/>
      <c r="N374" s="3"/>
      <c r="O374" s="3"/>
      <c r="P374" s="3"/>
      <c r="Q374" s="3"/>
    </row>
    <row r="375" spans="3:17">
      <c r="C375" s="3"/>
      <c r="D375" s="3"/>
      <c r="E375" s="3"/>
      <c r="F375" s="3"/>
      <c r="G375" s="3"/>
      <c r="H375" s="3"/>
      <c r="I375" s="3"/>
      <c r="J375" s="3"/>
      <c r="L375" s="3"/>
      <c r="N375" s="3"/>
      <c r="O375" s="3"/>
      <c r="P375" s="3"/>
      <c r="Q375" s="3"/>
    </row>
    <row r="376" spans="3:17">
      <c r="C376" s="3"/>
      <c r="D376" s="3"/>
      <c r="E376" s="3"/>
      <c r="F376" s="3"/>
      <c r="G376" s="3"/>
      <c r="H376" s="3"/>
      <c r="I376" s="3"/>
      <c r="J376" s="3"/>
      <c r="L376" s="3"/>
      <c r="N376" s="3"/>
      <c r="O376" s="3"/>
      <c r="P376" s="3"/>
      <c r="Q376" s="3"/>
    </row>
    <row r="377" spans="3:17">
      <c r="C377" s="3"/>
      <c r="D377" s="3"/>
      <c r="E377" s="3"/>
      <c r="F377" s="3"/>
      <c r="G377" s="3"/>
      <c r="H377" s="3"/>
      <c r="I377" s="3"/>
      <c r="J377" s="3"/>
      <c r="L377" s="3"/>
      <c r="N377" s="3"/>
      <c r="O377" s="3"/>
      <c r="P377" s="3"/>
      <c r="Q377" s="3"/>
    </row>
    <row r="378" spans="3:17">
      <c r="C378" s="3"/>
      <c r="D378" s="3"/>
      <c r="E378" s="3"/>
      <c r="F378" s="3"/>
      <c r="G378" s="3"/>
      <c r="H378" s="3"/>
      <c r="I378" s="3"/>
      <c r="J378" s="3"/>
      <c r="L378" s="3"/>
      <c r="N378" s="3"/>
      <c r="O378" s="3"/>
      <c r="P378" s="3"/>
      <c r="Q378" s="3"/>
    </row>
    <row r="379" spans="3:17">
      <c r="C379" s="3"/>
      <c r="D379" s="3"/>
      <c r="E379" s="3"/>
      <c r="F379" s="3"/>
      <c r="G379" s="3"/>
      <c r="H379" s="3"/>
      <c r="I379" s="3"/>
      <c r="J379" s="3"/>
      <c r="L379" s="3"/>
      <c r="N379" s="3"/>
      <c r="O379" s="3"/>
      <c r="P379" s="3"/>
      <c r="Q379" s="3"/>
    </row>
    <row r="380" spans="3:17">
      <c r="C380" s="3"/>
      <c r="D380" s="3"/>
      <c r="E380" s="3"/>
      <c r="F380" s="3"/>
      <c r="G380" s="3"/>
      <c r="H380" s="3"/>
      <c r="I380" s="3"/>
      <c r="J380" s="3"/>
      <c r="L380" s="3"/>
      <c r="N380" s="3"/>
      <c r="O380" s="3"/>
      <c r="P380" s="3"/>
      <c r="Q380" s="3"/>
    </row>
    <row r="381" spans="3:17">
      <c r="C381" s="3"/>
      <c r="D381" s="3"/>
      <c r="E381" s="3"/>
      <c r="F381" s="3"/>
      <c r="G381" s="3"/>
      <c r="H381" s="3"/>
      <c r="I381" s="3"/>
      <c r="J381" s="3"/>
      <c r="L381" s="3"/>
      <c r="N381" s="3"/>
      <c r="O381" s="3"/>
      <c r="P381" s="3"/>
      <c r="Q381" s="3"/>
    </row>
    <row r="382" spans="3:17">
      <c r="C382" s="3"/>
      <c r="D382" s="3"/>
      <c r="E382" s="3"/>
      <c r="F382" s="3"/>
      <c r="G382" s="3"/>
      <c r="H382" s="3"/>
      <c r="I382" s="3"/>
      <c r="J382" s="3"/>
      <c r="L382" s="3"/>
      <c r="N382" s="3"/>
      <c r="O382" s="3"/>
      <c r="P382" s="3"/>
      <c r="Q382" s="3"/>
    </row>
    <row r="383" spans="3:17">
      <c r="C383" s="3"/>
      <c r="D383" s="3"/>
      <c r="E383" s="3"/>
      <c r="F383" s="3"/>
      <c r="G383" s="3"/>
      <c r="H383" s="3"/>
      <c r="I383" s="3"/>
      <c r="J383" s="3"/>
      <c r="L383" s="3"/>
      <c r="N383" s="3"/>
      <c r="O383" s="3"/>
      <c r="P383" s="3"/>
      <c r="Q383" s="3"/>
    </row>
    <row r="384" spans="3:17">
      <c r="C384" s="3"/>
      <c r="D384" s="3"/>
      <c r="E384" s="3"/>
      <c r="F384" s="3"/>
      <c r="G384" s="3"/>
      <c r="H384" s="3"/>
      <c r="I384" s="3"/>
      <c r="J384" s="3"/>
      <c r="L384" s="3"/>
      <c r="N384" s="3"/>
      <c r="O384" s="3"/>
      <c r="P384" s="3"/>
      <c r="Q384" s="3"/>
    </row>
    <row r="385" spans="3:17">
      <c r="C385" s="3"/>
      <c r="D385" s="3"/>
      <c r="E385" s="3"/>
      <c r="F385" s="3"/>
      <c r="G385" s="3"/>
      <c r="H385" s="3"/>
      <c r="I385" s="3"/>
      <c r="J385" s="3"/>
      <c r="L385" s="3"/>
      <c r="N385" s="3"/>
      <c r="O385" s="3"/>
      <c r="P385" s="3"/>
      <c r="Q385" s="3"/>
    </row>
    <row r="386" spans="3:17">
      <c r="C386" s="3"/>
      <c r="D386" s="3"/>
      <c r="E386" s="3"/>
      <c r="F386" s="3"/>
      <c r="G386" s="3"/>
      <c r="H386" s="3"/>
      <c r="I386" s="3"/>
      <c r="J386" s="3"/>
      <c r="L386" s="3"/>
      <c r="N386" s="3"/>
      <c r="O386" s="3"/>
      <c r="P386" s="3"/>
      <c r="Q386" s="3"/>
    </row>
    <row r="387" spans="3:17">
      <c r="C387" s="3"/>
      <c r="D387" s="3"/>
      <c r="E387" s="3"/>
      <c r="F387" s="3"/>
      <c r="G387" s="3"/>
      <c r="H387" s="3"/>
      <c r="I387" s="3"/>
      <c r="J387" s="3"/>
      <c r="L387" s="3"/>
      <c r="N387" s="3"/>
      <c r="O387" s="3"/>
      <c r="P387" s="3"/>
      <c r="Q387" s="3"/>
    </row>
    <row r="388" spans="3:17">
      <c r="C388" s="3"/>
      <c r="D388" s="3"/>
      <c r="E388" s="3"/>
      <c r="F388" s="3"/>
      <c r="G388" s="3"/>
      <c r="H388" s="3"/>
      <c r="I388" s="3"/>
      <c r="J388" s="3"/>
      <c r="L388" s="3"/>
      <c r="N388" s="3"/>
      <c r="O388" s="3"/>
      <c r="P388" s="3"/>
      <c r="Q388" s="3"/>
    </row>
    <row r="389" spans="3:17">
      <c r="C389" s="3"/>
      <c r="D389" s="3"/>
      <c r="E389" s="3"/>
      <c r="F389" s="3"/>
      <c r="G389" s="3"/>
      <c r="H389" s="3"/>
      <c r="I389" s="3"/>
      <c r="J389" s="3"/>
      <c r="L389" s="3"/>
      <c r="N389" s="3"/>
      <c r="O389" s="3"/>
      <c r="P389" s="3"/>
      <c r="Q389" s="3"/>
    </row>
    <row r="390" spans="3:17">
      <c r="C390" s="3"/>
      <c r="D390" s="3"/>
      <c r="E390" s="3"/>
      <c r="F390" s="3"/>
      <c r="G390" s="3"/>
      <c r="H390" s="3"/>
      <c r="I390" s="3"/>
      <c r="J390" s="3"/>
      <c r="L390" s="3"/>
      <c r="N390" s="3"/>
      <c r="O390" s="3"/>
      <c r="P390" s="3"/>
      <c r="Q390" s="3"/>
    </row>
    <row r="391" spans="3:17">
      <c r="C391" s="3"/>
      <c r="D391" s="3"/>
      <c r="E391" s="3"/>
      <c r="F391" s="3"/>
      <c r="G391" s="3"/>
      <c r="H391" s="3"/>
      <c r="I391" s="3"/>
      <c r="J391" s="3"/>
      <c r="L391" s="3"/>
      <c r="N391" s="3"/>
      <c r="O391" s="3"/>
      <c r="P391" s="3"/>
      <c r="Q391" s="3"/>
    </row>
    <row r="392" spans="3:17">
      <c r="C392" s="3"/>
      <c r="D392" s="3"/>
      <c r="E392" s="3"/>
      <c r="F392" s="3"/>
      <c r="G392" s="3"/>
      <c r="H392" s="3"/>
      <c r="I392" s="3"/>
      <c r="J392" s="3"/>
      <c r="L392" s="3"/>
      <c r="N392" s="3"/>
      <c r="O392" s="3"/>
      <c r="P392" s="3"/>
      <c r="Q392" s="3"/>
    </row>
    <row r="393" spans="3:17">
      <c r="C393" s="3"/>
      <c r="D393" s="3"/>
      <c r="E393" s="3"/>
      <c r="F393" s="3"/>
      <c r="G393" s="3"/>
      <c r="H393" s="3"/>
      <c r="I393" s="3"/>
      <c r="J393" s="3"/>
      <c r="L393" s="3"/>
      <c r="N393" s="3"/>
      <c r="O393" s="3"/>
      <c r="P393" s="3"/>
      <c r="Q393" s="3"/>
    </row>
    <row r="394" spans="3:17">
      <c r="C394" s="3"/>
      <c r="D394" s="3"/>
      <c r="E394" s="3"/>
      <c r="F394" s="3"/>
      <c r="G394" s="3"/>
      <c r="H394" s="3"/>
      <c r="I394" s="3"/>
      <c r="J394" s="3"/>
      <c r="L394" s="3"/>
      <c r="N394" s="3"/>
      <c r="O394" s="3"/>
      <c r="P394" s="3"/>
      <c r="Q394" s="3"/>
    </row>
    <row r="395" spans="3:17">
      <c r="C395" s="3"/>
      <c r="D395" s="3"/>
      <c r="E395" s="3"/>
      <c r="F395" s="3"/>
      <c r="G395" s="3"/>
      <c r="H395" s="3"/>
      <c r="I395" s="3"/>
      <c r="J395" s="3"/>
      <c r="L395" s="3"/>
      <c r="N395" s="3"/>
      <c r="O395" s="3"/>
      <c r="P395" s="3"/>
      <c r="Q395" s="3"/>
    </row>
    <row r="396" spans="3:17">
      <c r="C396" s="3"/>
      <c r="D396" s="3"/>
      <c r="E396" s="3"/>
      <c r="F396" s="3"/>
      <c r="G396" s="3"/>
      <c r="H396" s="3"/>
      <c r="I396" s="3"/>
      <c r="J396" s="3"/>
      <c r="L396" s="3"/>
      <c r="N396" s="3"/>
      <c r="O396" s="3"/>
      <c r="P396" s="3"/>
      <c r="Q396" s="3"/>
    </row>
    <row r="397" spans="3:17">
      <c r="C397" s="3"/>
      <c r="D397" s="3"/>
      <c r="E397" s="3"/>
      <c r="F397" s="3"/>
      <c r="G397" s="3"/>
      <c r="H397" s="3"/>
      <c r="I397" s="3"/>
      <c r="J397" s="3"/>
      <c r="L397" s="3"/>
      <c r="N397" s="3"/>
      <c r="O397" s="3"/>
      <c r="P397" s="3"/>
      <c r="Q397" s="3"/>
    </row>
    <row r="398" spans="3:17">
      <c r="C398" s="3"/>
      <c r="D398" s="3"/>
      <c r="E398" s="3"/>
      <c r="F398" s="3"/>
      <c r="G398" s="3"/>
      <c r="H398" s="3"/>
      <c r="I398" s="3"/>
      <c r="J398" s="3"/>
      <c r="L398" s="3"/>
      <c r="N398" s="3"/>
      <c r="O398" s="3"/>
      <c r="P398" s="3"/>
      <c r="Q398" s="3"/>
    </row>
    <row r="399" spans="3:17">
      <c r="C399" s="3"/>
      <c r="D399" s="3"/>
      <c r="E399" s="3"/>
      <c r="F399" s="3"/>
      <c r="G399" s="3"/>
      <c r="H399" s="3"/>
      <c r="I399" s="3"/>
      <c r="J399" s="3"/>
      <c r="L399" s="3"/>
      <c r="N399" s="3"/>
      <c r="O399" s="3"/>
      <c r="P399" s="3"/>
      <c r="Q399" s="3"/>
    </row>
    <row r="400" spans="3:17">
      <c r="C400" s="3"/>
      <c r="D400" s="3"/>
      <c r="E400" s="3"/>
      <c r="F400" s="3"/>
      <c r="G400" s="3"/>
      <c r="H400" s="3"/>
      <c r="I400" s="3"/>
      <c r="J400" s="3"/>
      <c r="L400" s="3"/>
      <c r="N400" s="3"/>
      <c r="O400" s="3"/>
      <c r="P400" s="3"/>
      <c r="Q400" s="3"/>
    </row>
    <row r="401" spans="3:17">
      <c r="C401" s="3"/>
      <c r="D401" s="3"/>
      <c r="E401" s="3"/>
      <c r="F401" s="3"/>
      <c r="G401" s="3"/>
      <c r="H401" s="3"/>
      <c r="I401" s="3"/>
      <c r="J401" s="3"/>
      <c r="L401" s="3"/>
      <c r="N401" s="3"/>
      <c r="O401" s="3"/>
      <c r="P401" s="3"/>
      <c r="Q401" s="3"/>
    </row>
    <row r="402" spans="3:17">
      <c r="C402" s="3"/>
      <c r="D402" s="3"/>
      <c r="E402" s="3"/>
      <c r="F402" s="3"/>
      <c r="G402" s="3"/>
      <c r="H402" s="3"/>
      <c r="I402" s="3"/>
      <c r="J402" s="3"/>
      <c r="L402" s="3"/>
      <c r="N402" s="3"/>
      <c r="O402" s="3"/>
      <c r="P402" s="3"/>
      <c r="Q402" s="3"/>
    </row>
    <row r="403" spans="3:17">
      <c r="C403" s="3"/>
      <c r="D403" s="3"/>
      <c r="E403" s="3"/>
      <c r="F403" s="3"/>
      <c r="G403" s="3"/>
      <c r="H403" s="3"/>
      <c r="I403" s="3"/>
      <c r="J403" s="3"/>
      <c r="L403" s="3"/>
      <c r="N403" s="3"/>
      <c r="O403" s="3"/>
      <c r="P403" s="3"/>
      <c r="Q403" s="3"/>
    </row>
    <row r="404" spans="3:17">
      <c r="C404" s="3"/>
      <c r="D404" s="3"/>
      <c r="E404" s="3"/>
      <c r="F404" s="3"/>
      <c r="G404" s="3"/>
      <c r="H404" s="3"/>
      <c r="I404" s="3"/>
      <c r="J404" s="3"/>
      <c r="L404" s="3"/>
      <c r="N404" s="3"/>
      <c r="O404" s="3"/>
      <c r="P404" s="3"/>
      <c r="Q404" s="3"/>
    </row>
    <row r="405" spans="3:17">
      <c r="C405" s="3"/>
      <c r="D405" s="3"/>
      <c r="E405" s="3"/>
      <c r="F405" s="3"/>
      <c r="G405" s="3"/>
      <c r="H405" s="3"/>
      <c r="I405" s="3"/>
      <c r="J405" s="3"/>
      <c r="L405" s="3"/>
      <c r="N405" s="3"/>
      <c r="O405" s="3"/>
      <c r="P405" s="3"/>
      <c r="Q405" s="3"/>
    </row>
    <row r="406" spans="3:17">
      <c r="C406" s="3"/>
      <c r="D406" s="3"/>
      <c r="E406" s="3"/>
      <c r="F406" s="3"/>
      <c r="G406" s="3"/>
      <c r="H406" s="3"/>
      <c r="I406" s="3"/>
      <c r="J406" s="3"/>
      <c r="L406" s="3"/>
      <c r="N406" s="3"/>
      <c r="O406" s="3"/>
      <c r="P406" s="3"/>
      <c r="Q406" s="3"/>
    </row>
    <row r="407" spans="3:17">
      <c r="C407" s="3"/>
      <c r="D407" s="3"/>
      <c r="E407" s="3"/>
      <c r="F407" s="3"/>
      <c r="G407" s="3"/>
      <c r="H407" s="3"/>
      <c r="I407" s="3"/>
      <c r="J407" s="3"/>
      <c r="L407" s="3"/>
      <c r="N407" s="3"/>
      <c r="O407" s="3"/>
      <c r="P407" s="3"/>
      <c r="Q407" s="3"/>
    </row>
    <row r="408" spans="3:17">
      <c r="C408" s="3"/>
      <c r="D408" s="3"/>
      <c r="E408" s="3"/>
      <c r="F408" s="3"/>
      <c r="G408" s="3"/>
      <c r="H408" s="3"/>
      <c r="I408" s="3"/>
      <c r="J408" s="3"/>
      <c r="L408" s="3"/>
      <c r="N408" s="3"/>
      <c r="O408" s="3"/>
      <c r="P408" s="3"/>
      <c r="Q408" s="3"/>
    </row>
    <row r="409" spans="3:17">
      <c r="C409" s="3"/>
      <c r="D409" s="3"/>
      <c r="E409" s="3"/>
      <c r="F409" s="3"/>
      <c r="G409" s="3"/>
      <c r="H409" s="3"/>
      <c r="I409" s="3"/>
      <c r="J409" s="3"/>
      <c r="L409" s="3"/>
      <c r="N409" s="3"/>
      <c r="O409" s="3"/>
      <c r="P409" s="3"/>
      <c r="Q409" s="3"/>
    </row>
    <row r="410" spans="3:17">
      <c r="C410" s="3"/>
      <c r="D410" s="3"/>
      <c r="E410" s="3"/>
      <c r="F410" s="3"/>
      <c r="G410" s="3"/>
      <c r="H410" s="3"/>
      <c r="I410" s="3"/>
      <c r="J410" s="3"/>
      <c r="L410" s="3"/>
      <c r="N410" s="3"/>
      <c r="O410" s="3"/>
      <c r="P410" s="3"/>
      <c r="Q410" s="3"/>
    </row>
    <row r="411" spans="3:17">
      <c r="C411" s="3"/>
      <c r="D411" s="3"/>
      <c r="E411" s="3"/>
      <c r="F411" s="3"/>
      <c r="G411" s="3"/>
      <c r="H411" s="3"/>
      <c r="I411" s="3"/>
      <c r="J411" s="3"/>
      <c r="L411" s="3"/>
      <c r="N411" s="3"/>
      <c r="O411" s="3"/>
      <c r="P411" s="3"/>
      <c r="Q411" s="3"/>
    </row>
    <row r="412" spans="3:17">
      <c r="C412" s="3"/>
      <c r="D412" s="3"/>
      <c r="E412" s="3"/>
      <c r="F412" s="3"/>
      <c r="G412" s="3"/>
      <c r="H412" s="3"/>
      <c r="I412" s="3"/>
      <c r="J412" s="3"/>
      <c r="L412" s="3"/>
      <c r="N412" s="3"/>
      <c r="O412" s="3"/>
      <c r="P412" s="3"/>
      <c r="Q412" s="3"/>
    </row>
    <row r="413" spans="3:17">
      <c r="C413" s="3"/>
      <c r="D413" s="3"/>
      <c r="E413" s="3"/>
      <c r="F413" s="3"/>
      <c r="G413" s="3"/>
      <c r="H413" s="3"/>
      <c r="I413" s="3"/>
      <c r="J413" s="3"/>
      <c r="L413" s="3"/>
      <c r="N413" s="3"/>
      <c r="O413" s="3"/>
      <c r="P413" s="3"/>
      <c r="Q413" s="3"/>
    </row>
    <row r="414" spans="3:17">
      <c r="C414" s="3"/>
      <c r="D414" s="3"/>
      <c r="E414" s="3"/>
      <c r="F414" s="3"/>
      <c r="G414" s="3"/>
      <c r="H414" s="3"/>
      <c r="I414" s="3"/>
      <c r="J414" s="3"/>
      <c r="L414" s="3"/>
      <c r="N414" s="3"/>
      <c r="O414" s="3"/>
      <c r="P414" s="3"/>
      <c r="Q414" s="3"/>
    </row>
    <row r="415" spans="3:17">
      <c r="C415" s="3"/>
      <c r="D415" s="3"/>
      <c r="E415" s="3"/>
      <c r="F415" s="3"/>
      <c r="G415" s="3"/>
      <c r="H415" s="3"/>
      <c r="I415" s="3"/>
      <c r="J415" s="3"/>
      <c r="L415" s="3"/>
      <c r="N415" s="3"/>
      <c r="O415" s="3"/>
      <c r="P415" s="3"/>
      <c r="Q415" s="3"/>
    </row>
    <row r="416" spans="3:17">
      <c r="C416" s="3"/>
      <c r="D416" s="3"/>
      <c r="E416" s="3"/>
      <c r="F416" s="3"/>
      <c r="G416" s="3"/>
      <c r="H416" s="3"/>
      <c r="I416" s="3"/>
      <c r="J416" s="3"/>
      <c r="L416" s="3"/>
      <c r="N416" s="3"/>
      <c r="O416" s="3"/>
      <c r="P416" s="3"/>
      <c r="Q416" s="3"/>
    </row>
    <row r="417" spans="3:17">
      <c r="C417" s="3"/>
      <c r="D417" s="3"/>
      <c r="E417" s="3"/>
      <c r="F417" s="3"/>
      <c r="G417" s="3"/>
      <c r="H417" s="3"/>
      <c r="I417" s="3"/>
      <c r="J417" s="3"/>
      <c r="L417" s="3"/>
      <c r="N417" s="3"/>
      <c r="O417" s="3"/>
      <c r="P417" s="3"/>
      <c r="Q417" s="3"/>
    </row>
    <row r="418" spans="3:17">
      <c r="C418" s="3"/>
      <c r="D418" s="3"/>
      <c r="E418" s="3"/>
      <c r="F418" s="3"/>
      <c r="G418" s="3"/>
      <c r="H418" s="3"/>
      <c r="I418" s="3"/>
      <c r="J418" s="3"/>
      <c r="L418" s="3"/>
      <c r="N418" s="3"/>
      <c r="O418" s="3"/>
      <c r="P418" s="3"/>
      <c r="Q418" s="3"/>
    </row>
    <row r="419" spans="3:17">
      <c r="C419" s="3"/>
      <c r="D419" s="3"/>
      <c r="E419" s="3"/>
      <c r="F419" s="3"/>
      <c r="G419" s="3"/>
      <c r="H419" s="3"/>
      <c r="I419" s="3"/>
      <c r="J419" s="3"/>
      <c r="L419" s="3"/>
      <c r="N419" s="3"/>
      <c r="O419" s="3"/>
      <c r="P419" s="3"/>
      <c r="Q419" s="3"/>
    </row>
    <row r="420" spans="3:17">
      <c r="C420" s="3"/>
      <c r="D420" s="3"/>
      <c r="E420" s="3"/>
      <c r="F420" s="3"/>
      <c r="G420" s="3"/>
      <c r="H420" s="3"/>
      <c r="I420" s="3"/>
      <c r="J420" s="3"/>
      <c r="L420" s="3"/>
      <c r="N420" s="3"/>
      <c r="O420" s="3"/>
      <c r="P420" s="3"/>
      <c r="Q420" s="3"/>
    </row>
    <row r="421" spans="3:17">
      <c r="C421" s="3"/>
      <c r="D421" s="3"/>
      <c r="E421" s="3"/>
      <c r="F421" s="3"/>
      <c r="G421" s="3"/>
      <c r="H421" s="3"/>
      <c r="I421" s="3"/>
      <c r="J421" s="3"/>
      <c r="L421" s="3"/>
      <c r="N421" s="3"/>
      <c r="O421" s="3"/>
      <c r="P421" s="3"/>
      <c r="Q421" s="3"/>
    </row>
    <row r="422" spans="3:17">
      <c r="C422" s="3"/>
      <c r="D422" s="3"/>
      <c r="E422" s="3"/>
      <c r="F422" s="3"/>
      <c r="G422" s="3"/>
      <c r="H422" s="3"/>
      <c r="I422" s="3"/>
      <c r="J422" s="3"/>
      <c r="L422" s="3"/>
      <c r="N422" s="3"/>
      <c r="O422" s="3"/>
      <c r="P422" s="3"/>
      <c r="Q422" s="3"/>
    </row>
    <row r="423" spans="3:17">
      <c r="C423" s="3"/>
      <c r="D423" s="3"/>
      <c r="E423" s="3"/>
      <c r="F423" s="3"/>
      <c r="G423" s="3"/>
      <c r="H423" s="3"/>
      <c r="I423" s="3"/>
      <c r="J423" s="3"/>
      <c r="L423" s="3"/>
      <c r="N423" s="3"/>
      <c r="O423" s="3"/>
      <c r="P423" s="3"/>
      <c r="Q423" s="3"/>
    </row>
    <row r="424" spans="3:17">
      <c r="C424" s="3"/>
      <c r="D424" s="3"/>
      <c r="E424" s="3"/>
      <c r="F424" s="3"/>
      <c r="G424" s="3"/>
      <c r="H424" s="3"/>
      <c r="I424" s="3"/>
      <c r="J424" s="3"/>
      <c r="L424" s="3"/>
      <c r="N424" s="3"/>
      <c r="O424" s="3"/>
      <c r="P424" s="3"/>
      <c r="Q424" s="3"/>
    </row>
    <row r="425" spans="3:17">
      <c r="C425" s="3"/>
      <c r="D425" s="3"/>
      <c r="E425" s="3"/>
      <c r="F425" s="3"/>
      <c r="G425" s="3"/>
      <c r="H425" s="3"/>
      <c r="I425" s="3"/>
      <c r="J425" s="3"/>
      <c r="L425" s="3"/>
      <c r="N425" s="3"/>
      <c r="O425" s="3"/>
      <c r="P425" s="3"/>
      <c r="Q425" s="3"/>
    </row>
    <row r="426" spans="3:17">
      <c r="C426" s="3"/>
      <c r="D426" s="3"/>
      <c r="E426" s="3"/>
      <c r="F426" s="3"/>
      <c r="G426" s="3"/>
      <c r="H426" s="3"/>
      <c r="I426" s="3"/>
      <c r="J426" s="3"/>
      <c r="L426" s="3"/>
      <c r="N426" s="3"/>
      <c r="O426" s="3"/>
      <c r="P426" s="3"/>
      <c r="Q426" s="3"/>
    </row>
    <row r="427" spans="3:17">
      <c r="C427" s="3"/>
      <c r="D427" s="3"/>
      <c r="E427" s="3"/>
      <c r="F427" s="3"/>
      <c r="G427" s="3"/>
      <c r="H427" s="3"/>
      <c r="I427" s="3"/>
      <c r="J427" s="3"/>
      <c r="L427" s="3"/>
      <c r="N427" s="3"/>
      <c r="O427" s="3"/>
      <c r="P427" s="3"/>
      <c r="Q427" s="3"/>
    </row>
    <row r="428" spans="3:17">
      <c r="C428" s="3"/>
      <c r="D428" s="3"/>
      <c r="E428" s="3"/>
      <c r="F428" s="3"/>
      <c r="G428" s="3"/>
      <c r="H428" s="3"/>
      <c r="I428" s="3"/>
      <c r="J428" s="3"/>
      <c r="L428" s="3"/>
      <c r="N428" s="3"/>
      <c r="O428" s="3"/>
      <c r="P428" s="3"/>
      <c r="Q428" s="3"/>
    </row>
    <row r="429" spans="3:17">
      <c r="C429" s="3"/>
      <c r="D429" s="3"/>
      <c r="E429" s="3"/>
      <c r="F429" s="3"/>
      <c r="G429" s="3"/>
      <c r="H429" s="3"/>
      <c r="I429" s="3"/>
      <c r="J429" s="3"/>
      <c r="L429" s="3"/>
      <c r="N429" s="3"/>
      <c r="O429" s="3"/>
      <c r="P429" s="3"/>
      <c r="Q429" s="3"/>
    </row>
    <row r="430" spans="3:17">
      <c r="C430" s="3"/>
      <c r="D430" s="3"/>
      <c r="E430" s="3"/>
      <c r="F430" s="3"/>
      <c r="G430" s="3"/>
      <c r="H430" s="3"/>
      <c r="I430" s="3"/>
      <c r="J430" s="3"/>
      <c r="L430" s="3"/>
      <c r="N430" s="3"/>
      <c r="O430" s="3"/>
      <c r="P430" s="3"/>
      <c r="Q430" s="3"/>
    </row>
    <row r="431" spans="3:17">
      <c r="C431" s="3"/>
      <c r="D431" s="3"/>
      <c r="E431" s="3"/>
      <c r="F431" s="3"/>
      <c r="G431" s="3"/>
      <c r="H431" s="3"/>
      <c r="I431" s="3"/>
      <c r="J431" s="3"/>
      <c r="L431" s="3"/>
      <c r="N431" s="3"/>
      <c r="O431" s="3"/>
      <c r="P431" s="3"/>
      <c r="Q431" s="3"/>
    </row>
    <row r="432" spans="3:17">
      <c r="C432" s="3"/>
      <c r="D432" s="3"/>
      <c r="E432" s="3"/>
      <c r="F432" s="3"/>
      <c r="G432" s="3"/>
      <c r="H432" s="3"/>
      <c r="I432" s="3"/>
      <c r="J432" s="3"/>
      <c r="L432" s="3"/>
      <c r="N432" s="3"/>
      <c r="O432" s="3"/>
      <c r="P432" s="3"/>
      <c r="Q432" s="3"/>
    </row>
    <row r="433" spans="3:17">
      <c r="C433" s="3"/>
      <c r="D433" s="3"/>
      <c r="E433" s="3"/>
      <c r="F433" s="3"/>
      <c r="G433" s="3"/>
      <c r="H433" s="3"/>
      <c r="I433" s="3"/>
      <c r="J433" s="3"/>
      <c r="L433" s="3"/>
      <c r="N433" s="3"/>
      <c r="O433" s="3"/>
      <c r="P433" s="3"/>
      <c r="Q433" s="3"/>
    </row>
    <row r="434" spans="3:17">
      <c r="C434" s="3"/>
      <c r="D434" s="3"/>
      <c r="E434" s="3"/>
      <c r="F434" s="3"/>
      <c r="G434" s="3"/>
      <c r="H434" s="3"/>
      <c r="I434" s="3"/>
      <c r="J434" s="3"/>
      <c r="L434" s="3"/>
      <c r="N434" s="3"/>
      <c r="O434" s="3"/>
      <c r="P434" s="3"/>
      <c r="Q434" s="3"/>
    </row>
    <row r="435" spans="3:17">
      <c r="C435" s="3"/>
      <c r="D435" s="3"/>
      <c r="E435" s="3"/>
      <c r="F435" s="3"/>
      <c r="G435" s="3"/>
      <c r="H435" s="3"/>
      <c r="I435" s="3"/>
      <c r="J435" s="3"/>
      <c r="L435" s="3"/>
      <c r="N435" s="3"/>
      <c r="O435" s="3"/>
      <c r="P435" s="3"/>
      <c r="Q435" s="3"/>
    </row>
    <row r="436" spans="3:17">
      <c r="C436" s="3"/>
      <c r="D436" s="3"/>
      <c r="E436" s="3"/>
      <c r="F436" s="3"/>
      <c r="G436" s="3"/>
      <c r="H436" s="3"/>
      <c r="I436" s="3"/>
      <c r="J436" s="3"/>
      <c r="L436" s="3"/>
      <c r="N436" s="3"/>
      <c r="O436" s="3"/>
      <c r="P436" s="3"/>
      <c r="Q436" s="3"/>
    </row>
    <row r="437" spans="3:17">
      <c r="C437" s="3"/>
      <c r="D437" s="3"/>
      <c r="E437" s="3"/>
      <c r="F437" s="3"/>
      <c r="G437" s="3"/>
      <c r="H437" s="3"/>
      <c r="I437" s="3"/>
      <c r="J437" s="3"/>
      <c r="L437" s="3"/>
      <c r="N437" s="3"/>
      <c r="O437" s="3"/>
      <c r="P437" s="3"/>
      <c r="Q437" s="3"/>
    </row>
    <row r="438" spans="3:17">
      <c r="C438" s="3"/>
      <c r="D438" s="3"/>
      <c r="E438" s="3"/>
      <c r="F438" s="3"/>
      <c r="G438" s="3"/>
      <c r="H438" s="3"/>
      <c r="I438" s="3"/>
      <c r="J438" s="3"/>
      <c r="L438" s="3"/>
      <c r="N438" s="3"/>
      <c r="O438" s="3"/>
      <c r="P438" s="3"/>
      <c r="Q438" s="3"/>
    </row>
    <row r="439" spans="3:17">
      <c r="C439" s="3"/>
      <c r="D439" s="3"/>
      <c r="E439" s="3"/>
      <c r="F439" s="3"/>
      <c r="G439" s="3"/>
      <c r="H439" s="3"/>
      <c r="I439" s="3"/>
      <c r="J439" s="3"/>
      <c r="L439" s="3"/>
      <c r="N439" s="3"/>
      <c r="O439" s="3"/>
      <c r="P439" s="3"/>
      <c r="Q439" s="3"/>
    </row>
    <row r="440" spans="3:17">
      <c r="C440" s="3"/>
      <c r="D440" s="3"/>
      <c r="E440" s="3"/>
      <c r="F440" s="3"/>
      <c r="G440" s="3"/>
      <c r="H440" s="3"/>
      <c r="I440" s="3"/>
      <c r="J440" s="3"/>
      <c r="L440" s="3"/>
      <c r="N440" s="3"/>
      <c r="O440" s="3"/>
      <c r="P440" s="3"/>
      <c r="Q440" s="3"/>
    </row>
    <row r="441" spans="3:17">
      <c r="C441" s="3"/>
      <c r="D441" s="3"/>
      <c r="E441" s="3"/>
      <c r="F441" s="3"/>
      <c r="G441" s="3"/>
      <c r="H441" s="3"/>
      <c r="I441" s="3"/>
      <c r="J441" s="3"/>
      <c r="L441" s="3"/>
      <c r="N441" s="3"/>
      <c r="O441" s="3"/>
      <c r="P441" s="3"/>
      <c r="Q441" s="3"/>
    </row>
    <row r="442" spans="3:17">
      <c r="C442" s="3"/>
      <c r="D442" s="3"/>
      <c r="E442" s="3"/>
      <c r="F442" s="3"/>
      <c r="G442" s="3"/>
      <c r="H442" s="3"/>
      <c r="I442" s="3"/>
      <c r="J442" s="3"/>
      <c r="L442" s="3"/>
      <c r="N442" s="3"/>
      <c r="O442" s="3"/>
      <c r="P442" s="3"/>
      <c r="Q442" s="3"/>
    </row>
    <row r="443" spans="3:17">
      <c r="C443" s="3"/>
      <c r="D443" s="3"/>
      <c r="E443" s="3"/>
      <c r="F443" s="3"/>
      <c r="G443" s="3"/>
      <c r="H443" s="3"/>
      <c r="I443" s="3"/>
      <c r="J443" s="3"/>
      <c r="L443" s="3"/>
      <c r="N443" s="3"/>
      <c r="O443" s="3"/>
      <c r="P443" s="3"/>
      <c r="Q443" s="3"/>
    </row>
    <row r="444" spans="3:17">
      <c r="C444" s="3"/>
      <c r="D444" s="3"/>
      <c r="E444" s="3"/>
      <c r="F444" s="3"/>
      <c r="G444" s="3"/>
      <c r="H444" s="3"/>
      <c r="I444" s="3"/>
      <c r="J444" s="3"/>
      <c r="L444" s="3"/>
      <c r="N444" s="3"/>
      <c r="O444" s="3"/>
      <c r="P444" s="3"/>
      <c r="Q444" s="3"/>
    </row>
    <row r="445" spans="3:17">
      <c r="C445" s="3"/>
      <c r="D445" s="3"/>
      <c r="E445" s="3"/>
      <c r="F445" s="3"/>
      <c r="G445" s="3"/>
      <c r="H445" s="3"/>
      <c r="I445" s="3"/>
      <c r="J445" s="3"/>
      <c r="L445" s="3"/>
      <c r="N445" s="3"/>
      <c r="O445" s="3"/>
      <c r="P445" s="3"/>
      <c r="Q445" s="3"/>
    </row>
    <row r="446" spans="3:17">
      <c r="C446" s="3"/>
      <c r="D446" s="3"/>
      <c r="E446" s="3"/>
      <c r="F446" s="3"/>
      <c r="G446" s="3"/>
      <c r="H446" s="3"/>
      <c r="I446" s="3"/>
      <c r="J446" s="3"/>
      <c r="L446" s="3"/>
      <c r="N446" s="3"/>
      <c r="O446" s="3"/>
      <c r="P446" s="3"/>
      <c r="Q446" s="3"/>
    </row>
    <row r="447" spans="3:17">
      <c r="C447" s="3"/>
      <c r="D447" s="3"/>
      <c r="E447" s="3"/>
      <c r="F447" s="3"/>
      <c r="G447" s="3"/>
      <c r="H447" s="3"/>
      <c r="I447" s="3"/>
      <c r="J447" s="3"/>
      <c r="L447" s="3"/>
      <c r="N447" s="3"/>
      <c r="O447" s="3"/>
      <c r="P447" s="3"/>
      <c r="Q447" s="3"/>
    </row>
    <row r="448" spans="3:17">
      <c r="C448" s="3"/>
      <c r="D448" s="3"/>
      <c r="E448" s="3"/>
      <c r="F448" s="3"/>
      <c r="G448" s="3"/>
      <c r="H448" s="3"/>
      <c r="I448" s="3"/>
      <c r="J448" s="3"/>
      <c r="L448" s="3"/>
      <c r="N448" s="3"/>
      <c r="O448" s="3"/>
      <c r="P448" s="3"/>
      <c r="Q448" s="3"/>
    </row>
    <row r="449" spans="3:17">
      <c r="C449" s="3"/>
      <c r="D449" s="3"/>
      <c r="E449" s="3"/>
      <c r="F449" s="3"/>
      <c r="G449" s="3"/>
      <c r="H449" s="3"/>
      <c r="I449" s="3"/>
      <c r="J449" s="3"/>
      <c r="L449" s="3"/>
      <c r="N449" s="3"/>
      <c r="O449" s="3"/>
      <c r="P449" s="3"/>
      <c r="Q449" s="3"/>
    </row>
    <row r="450" spans="3:17">
      <c r="C450" s="3"/>
      <c r="D450" s="3"/>
      <c r="E450" s="3"/>
      <c r="F450" s="3"/>
      <c r="G450" s="3"/>
      <c r="H450" s="3"/>
      <c r="I450" s="3"/>
      <c r="J450" s="3"/>
      <c r="L450" s="3"/>
      <c r="N450" s="3"/>
      <c r="O450" s="3"/>
      <c r="P450" s="3"/>
      <c r="Q450" s="3"/>
    </row>
    <row r="451" spans="3:17">
      <c r="C451" s="3"/>
      <c r="D451" s="3"/>
      <c r="E451" s="3"/>
      <c r="F451" s="3"/>
      <c r="G451" s="3"/>
      <c r="H451" s="3"/>
      <c r="I451" s="3"/>
      <c r="J451" s="3"/>
      <c r="L451" s="3"/>
      <c r="N451" s="3"/>
      <c r="O451" s="3"/>
      <c r="P451" s="3"/>
      <c r="Q451" s="3"/>
    </row>
    <row r="452" spans="3:17">
      <c r="C452" s="3"/>
      <c r="D452" s="3"/>
      <c r="E452" s="3"/>
      <c r="F452" s="3"/>
      <c r="G452" s="3"/>
      <c r="H452" s="3"/>
      <c r="I452" s="3"/>
      <c r="J452" s="3"/>
      <c r="L452" s="3"/>
      <c r="N452" s="3"/>
      <c r="O452" s="3"/>
      <c r="P452" s="3"/>
      <c r="Q452" s="3"/>
    </row>
    <row r="453" spans="3:17">
      <c r="C453" s="3"/>
      <c r="D453" s="3"/>
      <c r="E453" s="3"/>
      <c r="F453" s="3"/>
      <c r="G453" s="3"/>
      <c r="H453" s="3"/>
      <c r="I453" s="3"/>
      <c r="J453" s="3"/>
      <c r="L453" s="3"/>
      <c r="N453" s="3"/>
      <c r="O453" s="3"/>
      <c r="P453" s="3"/>
      <c r="Q453" s="3"/>
    </row>
    <row r="454" spans="3:17">
      <c r="C454" s="3"/>
      <c r="D454" s="3"/>
      <c r="E454" s="3"/>
      <c r="F454" s="3"/>
      <c r="G454" s="3"/>
      <c r="H454" s="3"/>
      <c r="I454" s="3"/>
      <c r="J454" s="3"/>
      <c r="L454" s="3"/>
      <c r="N454" s="3"/>
      <c r="O454" s="3"/>
      <c r="P454" s="3"/>
      <c r="Q454" s="3"/>
    </row>
    <row r="455" spans="3:17">
      <c r="C455" s="3"/>
      <c r="D455" s="3"/>
      <c r="E455" s="3"/>
      <c r="F455" s="3"/>
      <c r="G455" s="3"/>
      <c r="H455" s="3"/>
      <c r="I455" s="3"/>
      <c r="J455" s="3"/>
      <c r="L455" s="3"/>
      <c r="N455" s="3"/>
      <c r="O455" s="3"/>
      <c r="P455" s="3"/>
      <c r="Q455" s="3"/>
    </row>
    <row r="456" spans="3:17">
      <c r="C456" s="3"/>
      <c r="D456" s="3"/>
      <c r="E456" s="3"/>
      <c r="F456" s="3"/>
      <c r="G456" s="3"/>
      <c r="H456" s="3"/>
      <c r="I456" s="3"/>
      <c r="J456" s="3"/>
      <c r="L456" s="3"/>
      <c r="N456" s="3"/>
      <c r="O456" s="3"/>
      <c r="P456" s="3"/>
      <c r="Q456" s="3"/>
    </row>
    <row r="457" spans="3:17">
      <c r="C457" s="3"/>
      <c r="D457" s="3"/>
      <c r="E457" s="3"/>
      <c r="F457" s="3"/>
      <c r="G457" s="3"/>
      <c r="H457" s="3"/>
      <c r="I457" s="3"/>
      <c r="J457" s="3"/>
      <c r="L457" s="3"/>
      <c r="N457" s="3"/>
      <c r="O457" s="3"/>
      <c r="P457" s="3"/>
      <c r="Q457" s="3"/>
    </row>
    <row r="458" spans="3:17">
      <c r="C458" s="3"/>
      <c r="D458" s="3"/>
      <c r="E458" s="3"/>
      <c r="F458" s="3"/>
      <c r="G458" s="3"/>
      <c r="H458" s="3"/>
      <c r="I458" s="3"/>
      <c r="J458" s="3"/>
      <c r="L458" s="3"/>
      <c r="N458" s="3"/>
      <c r="O458" s="3"/>
      <c r="P458" s="3"/>
      <c r="Q458" s="3"/>
    </row>
    <row r="459" spans="3:17">
      <c r="C459" s="3"/>
      <c r="D459" s="3"/>
      <c r="E459" s="3"/>
      <c r="F459" s="3"/>
      <c r="G459" s="3"/>
      <c r="H459" s="3"/>
      <c r="I459" s="3"/>
      <c r="J459" s="3"/>
      <c r="L459" s="3"/>
      <c r="N459" s="3"/>
      <c r="O459" s="3"/>
      <c r="P459" s="3"/>
      <c r="Q459" s="3"/>
    </row>
    <row r="460" spans="3:17">
      <c r="C460" s="3"/>
      <c r="D460" s="3"/>
      <c r="E460" s="3"/>
      <c r="F460" s="3"/>
      <c r="G460" s="3"/>
      <c r="H460" s="3"/>
      <c r="I460" s="3"/>
      <c r="J460" s="3"/>
      <c r="L460" s="3"/>
      <c r="N460" s="3"/>
      <c r="O460" s="3"/>
      <c r="P460" s="3"/>
      <c r="Q460" s="3"/>
    </row>
    <row r="461" spans="3:17">
      <c r="C461" s="3"/>
      <c r="D461" s="3"/>
      <c r="E461" s="3"/>
      <c r="F461" s="3"/>
      <c r="G461" s="3"/>
      <c r="H461" s="3"/>
      <c r="I461" s="3"/>
      <c r="J461" s="3"/>
      <c r="L461" s="3"/>
      <c r="N461" s="3"/>
      <c r="O461" s="3"/>
      <c r="P461" s="3"/>
      <c r="Q461" s="3"/>
    </row>
    <row r="462" spans="3:17">
      <c r="C462" s="3"/>
      <c r="D462" s="3"/>
      <c r="E462" s="3"/>
      <c r="F462" s="3"/>
      <c r="G462" s="3"/>
      <c r="H462" s="3"/>
      <c r="I462" s="3"/>
      <c r="J462" s="3"/>
      <c r="L462" s="3"/>
      <c r="N462" s="3"/>
      <c r="O462" s="3"/>
      <c r="P462" s="3"/>
      <c r="Q462" s="3"/>
    </row>
    <row r="463" spans="3:17">
      <c r="C463" s="3"/>
      <c r="D463" s="3"/>
      <c r="E463" s="3"/>
      <c r="F463" s="3"/>
      <c r="G463" s="3"/>
      <c r="H463" s="3"/>
      <c r="I463" s="3"/>
      <c r="J463" s="3"/>
      <c r="L463" s="3"/>
      <c r="N463" s="3"/>
      <c r="O463" s="3"/>
      <c r="P463" s="3"/>
      <c r="Q463" s="3"/>
    </row>
    <row r="464" spans="3:17">
      <c r="C464" s="3"/>
      <c r="D464" s="3"/>
      <c r="E464" s="3"/>
      <c r="F464" s="3"/>
      <c r="G464" s="3"/>
      <c r="H464" s="3"/>
      <c r="I464" s="3"/>
      <c r="J464" s="3"/>
      <c r="L464" s="3"/>
      <c r="N464" s="3"/>
      <c r="O464" s="3"/>
      <c r="P464" s="3"/>
      <c r="Q464" s="3"/>
    </row>
    <row r="465" spans="3:17">
      <c r="C465" s="3"/>
      <c r="D465" s="3"/>
      <c r="E465" s="3"/>
      <c r="F465" s="3"/>
      <c r="G465" s="3"/>
      <c r="H465" s="3"/>
      <c r="I465" s="3"/>
      <c r="J465" s="3"/>
      <c r="L465" s="3"/>
      <c r="N465" s="3"/>
      <c r="O465" s="3"/>
      <c r="P465" s="3"/>
      <c r="Q465" s="3"/>
    </row>
    <row r="466" spans="3:17">
      <c r="C466" s="3"/>
      <c r="D466" s="3"/>
      <c r="E466" s="3"/>
      <c r="F466" s="3"/>
      <c r="G466" s="3"/>
      <c r="H466" s="3"/>
      <c r="I466" s="3"/>
      <c r="J466" s="3"/>
      <c r="L466" s="3"/>
      <c r="N466" s="3"/>
      <c r="O466" s="3"/>
      <c r="P466" s="3"/>
      <c r="Q466" s="3"/>
    </row>
    <row r="467" spans="3:17">
      <c r="C467" s="3"/>
      <c r="D467" s="3"/>
      <c r="E467" s="3"/>
      <c r="F467" s="3"/>
      <c r="G467" s="3"/>
      <c r="H467" s="3"/>
      <c r="I467" s="3"/>
      <c r="J467" s="3"/>
      <c r="L467" s="3"/>
      <c r="N467" s="3"/>
      <c r="O467" s="3"/>
      <c r="P467" s="3"/>
      <c r="Q467" s="3"/>
    </row>
    <row r="468" spans="3:17">
      <c r="C468" s="3"/>
      <c r="D468" s="3"/>
      <c r="E468" s="3"/>
      <c r="F468" s="3"/>
      <c r="G468" s="3"/>
      <c r="H468" s="3"/>
      <c r="I468" s="3"/>
      <c r="J468" s="3"/>
      <c r="L468" s="3"/>
      <c r="N468" s="3"/>
      <c r="O468" s="3"/>
      <c r="P468" s="3"/>
      <c r="Q468" s="3"/>
    </row>
    <row r="469" spans="3:17">
      <c r="C469" s="3"/>
      <c r="D469" s="3"/>
      <c r="E469" s="3"/>
      <c r="F469" s="3"/>
      <c r="G469" s="3"/>
      <c r="H469" s="3"/>
      <c r="I469" s="3"/>
      <c r="J469" s="3"/>
      <c r="L469" s="3"/>
      <c r="N469" s="3"/>
      <c r="O469" s="3"/>
      <c r="P469" s="3"/>
      <c r="Q469" s="3"/>
    </row>
    <row r="470" spans="3:17">
      <c r="C470" s="3"/>
      <c r="D470" s="3"/>
      <c r="E470" s="3"/>
      <c r="F470" s="3"/>
      <c r="G470" s="3"/>
      <c r="H470" s="3"/>
      <c r="I470" s="3"/>
      <c r="J470" s="3"/>
      <c r="L470" s="3"/>
      <c r="N470" s="3"/>
      <c r="O470" s="3"/>
      <c r="P470" s="3"/>
      <c r="Q470" s="3"/>
    </row>
    <row r="471" spans="3:17">
      <c r="C471" s="3"/>
      <c r="D471" s="3"/>
      <c r="E471" s="3"/>
      <c r="F471" s="3"/>
      <c r="G471" s="3"/>
      <c r="H471" s="3"/>
      <c r="I471" s="3"/>
      <c r="J471" s="3"/>
      <c r="L471" s="3"/>
      <c r="N471" s="3"/>
      <c r="O471" s="3"/>
      <c r="P471" s="3"/>
      <c r="Q471" s="3"/>
    </row>
    <row r="472" spans="3:17">
      <c r="C472" s="3"/>
      <c r="D472" s="3"/>
      <c r="E472" s="3"/>
      <c r="F472" s="3"/>
      <c r="G472" s="3"/>
      <c r="H472" s="3"/>
      <c r="I472" s="3"/>
      <c r="J472" s="3"/>
      <c r="L472" s="3"/>
      <c r="N472" s="3"/>
      <c r="O472" s="3"/>
      <c r="P472" s="3"/>
      <c r="Q472" s="3"/>
    </row>
    <row r="473" spans="3:17">
      <c r="C473" s="3"/>
      <c r="D473" s="3"/>
      <c r="E473" s="3"/>
      <c r="F473" s="3"/>
      <c r="G473" s="3"/>
      <c r="H473" s="3"/>
      <c r="I473" s="3"/>
      <c r="J473" s="3"/>
      <c r="L473" s="3"/>
      <c r="N473" s="3"/>
      <c r="O473" s="3"/>
      <c r="P473" s="3"/>
      <c r="Q473" s="3"/>
    </row>
    <row r="474" spans="3:17">
      <c r="C474" s="3"/>
      <c r="D474" s="3"/>
      <c r="E474" s="3"/>
      <c r="F474" s="3"/>
      <c r="G474" s="3"/>
      <c r="H474" s="3"/>
      <c r="I474" s="3"/>
      <c r="J474" s="3"/>
      <c r="L474" s="3"/>
      <c r="N474" s="3"/>
      <c r="O474" s="3"/>
      <c r="P474" s="3"/>
      <c r="Q474" s="3"/>
    </row>
    <row r="475" spans="3:17">
      <c r="C475" s="3"/>
      <c r="D475" s="3"/>
      <c r="E475" s="3"/>
      <c r="F475" s="3"/>
      <c r="G475" s="3"/>
      <c r="H475" s="3"/>
      <c r="I475" s="3"/>
      <c r="J475" s="3"/>
      <c r="L475" s="3"/>
      <c r="N475" s="3"/>
      <c r="O475" s="3"/>
      <c r="P475" s="3"/>
      <c r="Q475" s="3"/>
    </row>
    <row r="476" spans="3:17">
      <c r="C476" s="3"/>
      <c r="D476" s="3"/>
      <c r="E476" s="3"/>
      <c r="F476" s="3"/>
      <c r="G476" s="3"/>
      <c r="H476" s="3"/>
      <c r="I476" s="3"/>
      <c r="J476" s="3"/>
      <c r="L476" s="3"/>
      <c r="N476" s="3"/>
      <c r="O476" s="3"/>
      <c r="P476" s="3"/>
      <c r="Q476" s="3"/>
    </row>
    <row r="477" spans="3:17">
      <c r="C477" s="3"/>
      <c r="D477" s="3"/>
      <c r="E477" s="3"/>
      <c r="F477" s="3"/>
      <c r="G477" s="3"/>
      <c r="H477" s="3"/>
      <c r="I477" s="3"/>
      <c r="J477" s="3"/>
      <c r="L477" s="3"/>
      <c r="N477" s="3"/>
      <c r="O477" s="3"/>
      <c r="P477" s="3"/>
      <c r="Q477" s="3"/>
    </row>
    <row r="478" spans="3:17">
      <c r="C478" s="3"/>
      <c r="D478" s="3"/>
      <c r="E478" s="3"/>
      <c r="F478" s="3"/>
      <c r="G478" s="3"/>
      <c r="H478" s="3"/>
      <c r="I478" s="3"/>
      <c r="J478" s="3"/>
      <c r="L478" s="3"/>
      <c r="N478" s="3"/>
      <c r="O478" s="3"/>
      <c r="P478" s="3"/>
      <c r="Q478" s="3"/>
    </row>
    <row r="479" spans="3:17">
      <c r="C479" s="3"/>
      <c r="D479" s="3"/>
      <c r="E479" s="3"/>
      <c r="F479" s="3"/>
      <c r="G479" s="3"/>
      <c r="H479" s="3"/>
      <c r="I479" s="3"/>
      <c r="J479" s="3"/>
      <c r="L479" s="3"/>
      <c r="N479" s="3"/>
      <c r="O479" s="3"/>
      <c r="P479" s="3"/>
      <c r="Q479" s="3"/>
    </row>
    <row r="480" spans="3:17">
      <c r="C480" s="3"/>
      <c r="D480" s="3"/>
      <c r="E480" s="3"/>
      <c r="F480" s="3"/>
      <c r="G480" s="3"/>
      <c r="H480" s="3"/>
      <c r="I480" s="3"/>
      <c r="J480" s="3"/>
      <c r="L480" s="3"/>
      <c r="N480" s="3"/>
      <c r="O480" s="3"/>
      <c r="P480" s="3"/>
      <c r="Q480" s="3"/>
    </row>
    <row r="481" spans="3:17">
      <c r="C481" s="3"/>
      <c r="D481" s="3"/>
      <c r="E481" s="3"/>
      <c r="F481" s="3"/>
      <c r="G481" s="3"/>
      <c r="H481" s="3"/>
      <c r="I481" s="3"/>
      <c r="J481" s="3"/>
      <c r="L481" s="3"/>
      <c r="N481" s="3"/>
      <c r="O481" s="3"/>
      <c r="P481" s="3"/>
      <c r="Q481" s="3"/>
    </row>
    <row r="482" spans="3:17">
      <c r="C482" s="3"/>
      <c r="D482" s="3"/>
      <c r="E482" s="3"/>
      <c r="F482" s="3"/>
      <c r="G482" s="3"/>
      <c r="H482" s="3"/>
      <c r="I482" s="3"/>
      <c r="J482" s="3"/>
      <c r="L482" s="3"/>
      <c r="N482" s="3"/>
      <c r="O482" s="3"/>
      <c r="P482" s="3"/>
      <c r="Q482" s="3"/>
    </row>
    <row r="483" spans="3:17">
      <c r="C483" s="3"/>
      <c r="D483" s="3"/>
      <c r="E483" s="3"/>
      <c r="F483" s="3"/>
      <c r="G483" s="3"/>
      <c r="H483" s="3"/>
      <c r="I483" s="3"/>
      <c r="J483" s="3"/>
      <c r="L483" s="3"/>
      <c r="N483" s="3"/>
      <c r="O483" s="3"/>
      <c r="P483" s="3"/>
      <c r="Q483" s="3"/>
    </row>
    <row r="484" spans="3:17">
      <c r="C484" s="3"/>
      <c r="D484" s="3"/>
      <c r="E484" s="3"/>
      <c r="F484" s="3"/>
      <c r="G484" s="3"/>
      <c r="H484" s="3"/>
      <c r="I484" s="3"/>
      <c r="J484" s="3"/>
      <c r="L484" s="3"/>
      <c r="N484" s="3"/>
      <c r="O484" s="3"/>
      <c r="P484" s="3"/>
      <c r="Q484" s="3"/>
    </row>
    <row r="485" spans="3:17">
      <c r="C485" s="3"/>
      <c r="D485" s="3"/>
      <c r="E485" s="3"/>
      <c r="F485" s="3"/>
      <c r="G485" s="3"/>
      <c r="H485" s="3"/>
      <c r="I485" s="3"/>
      <c r="J485" s="3"/>
      <c r="L485" s="3"/>
      <c r="N485" s="3"/>
      <c r="O485" s="3"/>
      <c r="P485" s="3"/>
      <c r="Q485" s="3"/>
    </row>
    <row r="486" spans="3:17">
      <c r="C486" s="3"/>
      <c r="D486" s="3"/>
      <c r="E486" s="3"/>
      <c r="F486" s="3"/>
      <c r="G486" s="3"/>
      <c r="H486" s="3"/>
      <c r="I486" s="3"/>
      <c r="J486" s="3"/>
      <c r="L486" s="3"/>
      <c r="N486" s="3"/>
      <c r="O486" s="3"/>
      <c r="P486" s="3"/>
      <c r="Q486" s="3"/>
    </row>
    <row r="487" spans="3:17">
      <c r="C487" s="3"/>
      <c r="D487" s="3"/>
      <c r="E487" s="3"/>
      <c r="F487" s="3"/>
      <c r="G487" s="3"/>
      <c r="H487" s="3"/>
      <c r="I487" s="3"/>
      <c r="J487" s="3"/>
      <c r="L487" s="3"/>
      <c r="N487" s="3"/>
      <c r="O487" s="3"/>
      <c r="P487" s="3"/>
      <c r="Q487" s="3"/>
    </row>
    <row r="488" spans="3:17">
      <c r="C488" s="3"/>
      <c r="D488" s="3"/>
      <c r="E488" s="3"/>
      <c r="F488" s="3"/>
      <c r="G488" s="3"/>
      <c r="H488" s="3"/>
      <c r="I488" s="3"/>
      <c r="J488" s="3"/>
      <c r="L488" s="3"/>
      <c r="N488" s="3"/>
      <c r="O488" s="3"/>
      <c r="P488" s="3"/>
      <c r="Q488" s="3"/>
    </row>
    <row r="489" spans="3:17">
      <c r="C489" s="3"/>
      <c r="D489" s="3"/>
      <c r="E489" s="3"/>
      <c r="F489" s="3"/>
      <c r="G489" s="3"/>
      <c r="H489" s="3"/>
      <c r="I489" s="3"/>
      <c r="J489" s="3"/>
      <c r="L489" s="3"/>
      <c r="N489" s="3"/>
      <c r="O489" s="3"/>
      <c r="P489" s="3"/>
      <c r="Q489" s="3"/>
    </row>
    <row r="490" spans="3:17">
      <c r="C490" s="3"/>
      <c r="D490" s="3"/>
      <c r="E490" s="3"/>
      <c r="F490" s="3"/>
      <c r="G490" s="3"/>
      <c r="H490" s="3"/>
      <c r="I490" s="3"/>
      <c r="J490" s="3"/>
      <c r="L490" s="3"/>
      <c r="N490" s="3"/>
      <c r="O490" s="3"/>
      <c r="P490" s="3"/>
      <c r="Q490" s="3"/>
    </row>
    <row r="491" spans="3:17">
      <c r="C491" s="3"/>
      <c r="D491" s="3"/>
      <c r="E491" s="3"/>
      <c r="F491" s="3"/>
      <c r="G491" s="3"/>
      <c r="H491" s="3"/>
      <c r="I491" s="3"/>
      <c r="J491" s="3"/>
      <c r="L491" s="3"/>
      <c r="N491" s="3"/>
      <c r="O491" s="3"/>
      <c r="P491" s="3"/>
      <c r="Q491" s="3"/>
    </row>
    <row r="492" spans="3:17">
      <c r="C492" s="3"/>
      <c r="D492" s="3"/>
      <c r="E492" s="3"/>
      <c r="F492" s="3"/>
      <c r="G492" s="3"/>
      <c r="H492" s="3"/>
      <c r="I492" s="3"/>
      <c r="J492" s="3"/>
      <c r="L492" s="3"/>
      <c r="N492" s="3"/>
      <c r="O492" s="3"/>
      <c r="P492" s="3"/>
      <c r="Q492" s="3"/>
    </row>
    <row r="493" spans="3:17">
      <c r="C493" s="3"/>
      <c r="D493" s="3"/>
      <c r="E493" s="3"/>
      <c r="F493" s="3"/>
      <c r="G493" s="3"/>
      <c r="H493" s="3"/>
      <c r="I493" s="3"/>
      <c r="J493" s="3"/>
      <c r="L493" s="3"/>
      <c r="N493" s="3"/>
      <c r="O493" s="3"/>
      <c r="P493" s="3"/>
      <c r="Q493" s="3"/>
    </row>
    <row r="494" spans="3:17">
      <c r="C494" s="3"/>
      <c r="D494" s="3"/>
      <c r="E494" s="3"/>
      <c r="F494" s="3"/>
      <c r="G494" s="3"/>
      <c r="H494" s="3"/>
      <c r="I494" s="3"/>
      <c r="J494" s="3"/>
      <c r="L494" s="3"/>
      <c r="N494" s="3"/>
      <c r="O494" s="3"/>
      <c r="P494" s="3"/>
      <c r="Q494" s="3"/>
    </row>
    <row r="495" spans="3:17">
      <c r="C495" s="3"/>
      <c r="D495" s="3"/>
      <c r="E495" s="3"/>
      <c r="F495" s="3"/>
      <c r="G495" s="3"/>
      <c r="H495" s="3"/>
      <c r="I495" s="3"/>
      <c r="J495" s="3"/>
      <c r="L495" s="3"/>
      <c r="N495" s="3"/>
      <c r="O495" s="3"/>
      <c r="P495" s="3"/>
      <c r="Q495" s="3"/>
    </row>
    <row r="496" spans="3:17">
      <c r="C496" s="3"/>
      <c r="D496" s="3"/>
      <c r="E496" s="3"/>
      <c r="F496" s="3"/>
      <c r="G496" s="3"/>
      <c r="H496" s="3"/>
      <c r="I496" s="3"/>
      <c r="J496" s="3"/>
      <c r="L496" s="3"/>
      <c r="N496" s="3"/>
      <c r="O496" s="3"/>
      <c r="P496" s="3"/>
      <c r="Q496" s="3"/>
    </row>
    <row r="497" spans="3:17">
      <c r="C497" s="3"/>
      <c r="D497" s="3"/>
      <c r="E497" s="3"/>
      <c r="F497" s="3"/>
      <c r="G497" s="3"/>
      <c r="H497" s="3"/>
      <c r="I497" s="3"/>
      <c r="J497" s="3"/>
      <c r="L497" s="3"/>
      <c r="N497" s="3"/>
      <c r="O497" s="3"/>
      <c r="P497" s="3"/>
      <c r="Q497" s="3"/>
    </row>
    <row r="498" spans="3:17">
      <c r="C498" s="3"/>
      <c r="D498" s="3"/>
      <c r="E498" s="3"/>
      <c r="F498" s="3"/>
      <c r="G498" s="3"/>
      <c r="H498" s="3"/>
      <c r="I498" s="3"/>
      <c r="J498" s="3"/>
      <c r="L498" s="3"/>
      <c r="N498" s="3"/>
      <c r="O498" s="3"/>
      <c r="P498" s="3"/>
      <c r="Q498" s="3"/>
    </row>
    <row r="499" spans="3:17">
      <c r="C499" s="3"/>
      <c r="D499" s="3"/>
      <c r="E499" s="3"/>
      <c r="F499" s="3"/>
      <c r="G499" s="3"/>
      <c r="H499" s="3"/>
      <c r="I499" s="3"/>
      <c r="J499" s="3"/>
      <c r="L499" s="3"/>
      <c r="N499" s="3"/>
      <c r="O499" s="3"/>
      <c r="P499" s="3"/>
      <c r="Q499" s="3"/>
    </row>
    <row r="500" spans="3:17">
      <c r="C500" s="3"/>
      <c r="D500" s="3"/>
      <c r="E500" s="3"/>
      <c r="F500" s="3"/>
      <c r="G500" s="3"/>
      <c r="H500" s="3"/>
      <c r="I500" s="3"/>
      <c r="J500" s="3"/>
      <c r="L500" s="3"/>
      <c r="N500" s="3"/>
      <c r="O500" s="3"/>
      <c r="P500" s="3"/>
      <c r="Q500" s="3"/>
    </row>
    <row r="501" spans="3:17">
      <c r="C501" s="3"/>
      <c r="D501" s="3"/>
      <c r="E501" s="3"/>
      <c r="F501" s="3"/>
      <c r="G501" s="3"/>
      <c r="H501" s="3"/>
      <c r="I501" s="3"/>
      <c r="J501" s="3"/>
      <c r="L501" s="3"/>
      <c r="N501" s="3"/>
      <c r="O501" s="3"/>
      <c r="P501" s="3"/>
      <c r="Q501" s="3"/>
    </row>
    <row r="502" spans="3:17">
      <c r="C502" s="3"/>
      <c r="D502" s="3"/>
      <c r="E502" s="3"/>
      <c r="F502" s="3"/>
      <c r="G502" s="3"/>
      <c r="H502" s="3"/>
      <c r="I502" s="3"/>
      <c r="J502" s="3"/>
      <c r="L502" s="3"/>
      <c r="N502" s="3"/>
      <c r="O502" s="3"/>
      <c r="P502" s="3"/>
      <c r="Q502" s="3"/>
    </row>
    <row r="503" spans="3:17">
      <c r="C503" s="3"/>
      <c r="D503" s="3"/>
      <c r="E503" s="3"/>
      <c r="F503" s="3"/>
      <c r="G503" s="3"/>
      <c r="H503" s="3"/>
      <c r="I503" s="3"/>
      <c r="J503" s="3"/>
      <c r="L503" s="3"/>
      <c r="N503" s="3"/>
      <c r="O503" s="3"/>
      <c r="P503" s="3"/>
      <c r="Q503" s="3"/>
    </row>
    <row r="504" spans="3:17">
      <c r="C504" s="3"/>
      <c r="D504" s="3"/>
      <c r="E504" s="3"/>
      <c r="F504" s="3"/>
      <c r="G504" s="3"/>
      <c r="H504" s="3"/>
      <c r="I504" s="3"/>
      <c r="J504" s="3"/>
      <c r="L504" s="3"/>
      <c r="N504" s="3"/>
      <c r="O504" s="3"/>
      <c r="P504" s="3"/>
      <c r="Q504" s="3"/>
    </row>
    <row r="505" spans="3:17">
      <c r="C505" s="3"/>
      <c r="D505" s="3"/>
      <c r="E505" s="3"/>
      <c r="F505" s="3"/>
      <c r="G505" s="3"/>
      <c r="H505" s="3"/>
      <c r="I505" s="3"/>
      <c r="J505" s="3"/>
      <c r="L505" s="3"/>
      <c r="N505" s="3"/>
      <c r="O505" s="3"/>
      <c r="P505" s="3"/>
      <c r="Q505" s="3"/>
    </row>
    <row r="506" spans="3:17">
      <c r="C506" s="3"/>
      <c r="D506" s="3"/>
      <c r="E506" s="3"/>
      <c r="F506" s="3"/>
      <c r="G506" s="3"/>
      <c r="H506" s="3"/>
      <c r="I506" s="3"/>
      <c r="J506" s="3"/>
      <c r="L506" s="3"/>
      <c r="N506" s="3"/>
      <c r="O506" s="3"/>
      <c r="P506" s="3"/>
      <c r="Q506" s="3"/>
    </row>
    <row r="507" spans="3:17">
      <c r="C507" s="3"/>
      <c r="D507" s="3"/>
      <c r="E507" s="3"/>
      <c r="F507" s="3"/>
      <c r="G507" s="3"/>
      <c r="H507" s="3"/>
      <c r="I507" s="3"/>
      <c r="J507" s="3"/>
      <c r="L507" s="3"/>
      <c r="N507" s="3"/>
      <c r="O507" s="3"/>
      <c r="P507" s="3"/>
      <c r="Q507" s="3"/>
    </row>
    <row r="508" spans="3:17">
      <c r="C508" s="3"/>
      <c r="D508" s="3"/>
      <c r="E508" s="3"/>
      <c r="F508" s="3"/>
      <c r="G508" s="3"/>
      <c r="H508" s="3"/>
      <c r="I508" s="3"/>
      <c r="J508" s="3"/>
      <c r="L508" s="3"/>
      <c r="N508" s="3"/>
      <c r="O508" s="3"/>
      <c r="P508" s="3"/>
      <c r="Q508" s="3"/>
    </row>
    <row r="509" spans="3:17">
      <c r="C509" s="3"/>
      <c r="D509" s="3"/>
      <c r="E509" s="3"/>
      <c r="F509" s="3"/>
      <c r="G509" s="3"/>
      <c r="H509" s="3"/>
      <c r="I509" s="3"/>
      <c r="J509" s="3"/>
      <c r="L509" s="3"/>
      <c r="N509" s="3"/>
      <c r="O509" s="3"/>
      <c r="P509" s="3"/>
      <c r="Q509" s="3"/>
    </row>
    <row r="510" spans="3:17">
      <c r="C510" s="3"/>
      <c r="D510" s="3"/>
      <c r="E510" s="3"/>
      <c r="F510" s="3"/>
      <c r="G510" s="3"/>
      <c r="H510" s="3"/>
      <c r="I510" s="3"/>
      <c r="J510" s="3"/>
      <c r="L510" s="3"/>
      <c r="N510" s="3"/>
      <c r="O510" s="3"/>
      <c r="P510" s="3"/>
      <c r="Q510" s="3"/>
    </row>
    <row r="511" spans="3:17">
      <c r="C511" s="3"/>
      <c r="D511" s="3"/>
      <c r="E511" s="3"/>
      <c r="F511" s="3"/>
      <c r="G511" s="3"/>
      <c r="H511" s="3"/>
      <c r="I511" s="3"/>
      <c r="J511" s="3"/>
      <c r="L511" s="3"/>
      <c r="N511" s="3"/>
      <c r="O511" s="3"/>
      <c r="P511" s="3"/>
      <c r="Q511" s="3"/>
    </row>
    <row r="512" spans="3:17">
      <c r="C512" s="3"/>
      <c r="D512" s="3"/>
      <c r="E512" s="3"/>
      <c r="F512" s="3"/>
      <c r="G512" s="3"/>
      <c r="H512" s="3"/>
      <c r="I512" s="3"/>
      <c r="J512" s="3"/>
      <c r="L512" s="3"/>
      <c r="N512" s="3"/>
      <c r="O512" s="3"/>
      <c r="P512" s="3"/>
      <c r="Q512" s="3"/>
    </row>
    <row r="513" spans="3:17">
      <c r="C513" s="3"/>
      <c r="D513" s="3"/>
      <c r="E513" s="3"/>
      <c r="F513" s="3"/>
      <c r="G513" s="3"/>
      <c r="H513" s="3"/>
      <c r="I513" s="3"/>
      <c r="J513" s="3"/>
      <c r="L513" s="3"/>
      <c r="N513" s="3"/>
      <c r="O513" s="3"/>
      <c r="P513" s="3"/>
      <c r="Q513" s="3"/>
    </row>
    <row r="514" spans="3:17">
      <c r="C514" s="3"/>
      <c r="D514" s="3"/>
      <c r="E514" s="3"/>
      <c r="F514" s="3"/>
      <c r="G514" s="3"/>
      <c r="H514" s="3"/>
      <c r="I514" s="3"/>
      <c r="J514" s="3"/>
      <c r="L514" s="3"/>
      <c r="N514" s="3"/>
      <c r="O514" s="3"/>
      <c r="P514" s="3"/>
      <c r="Q514" s="3"/>
    </row>
    <row r="515" spans="3:17">
      <c r="C515" s="3"/>
      <c r="D515" s="3"/>
      <c r="E515" s="3"/>
      <c r="F515" s="3"/>
      <c r="G515" s="3"/>
      <c r="H515" s="3"/>
      <c r="I515" s="3"/>
      <c r="J515" s="3"/>
      <c r="L515" s="3"/>
      <c r="N515" s="3"/>
      <c r="O515" s="3"/>
      <c r="P515" s="3"/>
      <c r="Q515" s="3"/>
    </row>
    <row r="516" spans="3:17">
      <c r="C516" s="3"/>
      <c r="D516" s="3"/>
      <c r="E516" s="3"/>
      <c r="F516" s="3"/>
      <c r="G516" s="3"/>
      <c r="H516" s="3"/>
      <c r="I516" s="3"/>
      <c r="J516" s="3"/>
      <c r="L516" s="3"/>
      <c r="N516" s="3"/>
      <c r="O516" s="3"/>
      <c r="P516" s="3"/>
      <c r="Q516" s="3"/>
    </row>
    <row r="517" spans="3:17">
      <c r="C517" s="3"/>
      <c r="D517" s="3"/>
      <c r="E517" s="3"/>
      <c r="F517" s="3"/>
      <c r="G517" s="3"/>
      <c r="H517" s="3"/>
      <c r="I517" s="3"/>
      <c r="J517" s="3"/>
      <c r="L517" s="3"/>
      <c r="N517" s="3"/>
      <c r="O517" s="3"/>
      <c r="P517" s="3"/>
      <c r="Q517" s="3"/>
    </row>
    <row r="518" spans="3:17">
      <c r="C518" s="3"/>
      <c r="D518" s="3"/>
      <c r="E518" s="3"/>
      <c r="F518" s="3"/>
      <c r="G518" s="3"/>
      <c r="H518" s="3"/>
      <c r="I518" s="3"/>
      <c r="J518" s="3"/>
      <c r="L518" s="3"/>
      <c r="N518" s="3"/>
      <c r="O518" s="3"/>
      <c r="P518" s="3"/>
      <c r="Q518" s="3"/>
    </row>
    <row r="519" spans="3:17">
      <c r="C519" s="3"/>
      <c r="D519" s="3"/>
      <c r="E519" s="3"/>
      <c r="F519" s="3"/>
      <c r="G519" s="3"/>
      <c r="H519" s="3"/>
      <c r="I519" s="3"/>
      <c r="J519" s="3"/>
      <c r="L519" s="3"/>
      <c r="N519" s="3"/>
      <c r="O519" s="3"/>
      <c r="P519" s="3"/>
      <c r="Q519" s="3"/>
    </row>
    <row r="520" spans="3:17">
      <c r="C520" s="3"/>
      <c r="D520" s="3"/>
      <c r="E520" s="3"/>
      <c r="F520" s="3"/>
      <c r="G520" s="3"/>
      <c r="H520" s="3"/>
      <c r="I520" s="3"/>
      <c r="J520" s="3"/>
      <c r="L520" s="3"/>
      <c r="N520" s="3"/>
      <c r="O520" s="3"/>
      <c r="P520" s="3"/>
      <c r="Q520" s="3"/>
    </row>
    <row r="521" spans="3:17">
      <c r="C521" s="3"/>
      <c r="D521" s="3"/>
      <c r="E521" s="3"/>
      <c r="F521" s="3"/>
      <c r="G521" s="3"/>
      <c r="H521" s="3"/>
      <c r="I521" s="3"/>
      <c r="J521" s="3"/>
      <c r="L521" s="3"/>
      <c r="N521" s="3"/>
      <c r="O521" s="3"/>
      <c r="P521" s="3"/>
      <c r="Q521" s="3"/>
    </row>
    <row r="522" spans="3:17">
      <c r="C522" s="3"/>
      <c r="D522" s="3"/>
      <c r="E522" s="3"/>
      <c r="F522" s="3"/>
      <c r="G522" s="3"/>
      <c r="H522" s="3"/>
      <c r="I522" s="3"/>
      <c r="J522" s="3"/>
      <c r="L522" s="3"/>
      <c r="N522" s="3"/>
      <c r="O522" s="3"/>
      <c r="P522" s="3"/>
      <c r="Q522" s="3"/>
    </row>
    <row r="523" spans="3:17">
      <c r="C523" s="3"/>
      <c r="D523" s="3"/>
      <c r="E523" s="3"/>
      <c r="F523" s="3"/>
      <c r="G523" s="3"/>
      <c r="H523" s="3"/>
      <c r="I523" s="3"/>
      <c r="J523" s="3"/>
      <c r="L523" s="3"/>
      <c r="N523" s="3"/>
      <c r="O523" s="3"/>
      <c r="P523" s="3"/>
      <c r="Q523" s="3"/>
    </row>
    <row r="524" spans="3:17">
      <c r="C524" s="3"/>
      <c r="D524" s="3"/>
      <c r="E524" s="3"/>
      <c r="F524" s="3"/>
      <c r="G524" s="3"/>
      <c r="H524" s="3"/>
      <c r="I524" s="3"/>
      <c r="J524" s="3"/>
      <c r="L524" s="3"/>
      <c r="N524" s="3"/>
      <c r="O524" s="3"/>
      <c r="P524" s="3"/>
      <c r="Q524" s="3"/>
    </row>
    <row r="525" spans="3:17">
      <c r="C525" s="3"/>
      <c r="D525" s="3"/>
      <c r="E525" s="3"/>
      <c r="F525" s="3"/>
      <c r="G525" s="3"/>
      <c r="H525" s="3"/>
      <c r="I525" s="3"/>
      <c r="J525" s="3"/>
      <c r="L525" s="3"/>
      <c r="N525" s="3"/>
      <c r="O525" s="3"/>
      <c r="P525" s="3"/>
      <c r="Q525" s="3"/>
    </row>
    <row r="526" spans="3:17">
      <c r="C526" s="3"/>
      <c r="D526" s="3"/>
      <c r="E526" s="3"/>
      <c r="F526" s="3"/>
      <c r="G526" s="3"/>
      <c r="H526" s="3"/>
      <c r="I526" s="3"/>
      <c r="J526" s="3"/>
      <c r="L526" s="3"/>
      <c r="N526" s="3"/>
      <c r="O526" s="3"/>
      <c r="P526" s="3"/>
      <c r="Q526" s="3"/>
    </row>
    <row r="527" spans="3:17">
      <c r="C527" s="3"/>
      <c r="D527" s="3"/>
      <c r="E527" s="3"/>
      <c r="F527" s="3"/>
      <c r="G527" s="3"/>
      <c r="H527" s="3"/>
      <c r="I527" s="3"/>
      <c r="J527" s="3"/>
      <c r="L527" s="3"/>
      <c r="N527" s="3"/>
      <c r="O527" s="3"/>
      <c r="P527" s="3"/>
      <c r="Q527" s="3"/>
    </row>
    <row r="528" spans="3:17">
      <c r="C528" s="3"/>
      <c r="D528" s="3"/>
      <c r="E528" s="3"/>
      <c r="F528" s="3"/>
      <c r="G528" s="3"/>
      <c r="H528" s="3"/>
      <c r="I528" s="3"/>
      <c r="J528" s="3"/>
      <c r="L528" s="3"/>
      <c r="N528" s="3"/>
      <c r="O528" s="3"/>
      <c r="P528" s="3"/>
      <c r="Q528" s="3"/>
    </row>
    <row r="529" spans="3:17">
      <c r="C529" s="3"/>
      <c r="D529" s="3"/>
      <c r="E529" s="3"/>
      <c r="F529" s="3"/>
      <c r="G529" s="3"/>
      <c r="H529" s="3"/>
      <c r="I529" s="3"/>
      <c r="J529" s="3"/>
      <c r="L529" s="3"/>
      <c r="N529" s="3"/>
      <c r="O529" s="3"/>
      <c r="P529" s="3"/>
      <c r="Q529" s="3"/>
    </row>
    <row r="530" spans="3:17">
      <c r="C530" s="3"/>
      <c r="D530" s="3"/>
      <c r="E530" s="3"/>
      <c r="F530" s="3"/>
      <c r="G530" s="3"/>
      <c r="H530" s="3"/>
      <c r="I530" s="3"/>
      <c r="J530" s="3"/>
      <c r="L530" s="3"/>
      <c r="N530" s="3"/>
      <c r="O530" s="3"/>
      <c r="P530" s="3"/>
      <c r="Q530" s="3"/>
    </row>
    <row r="531" spans="3:17">
      <c r="C531" s="3"/>
      <c r="D531" s="3"/>
      <c r="E531" s="3"/>
      <c r="F531" s="3"/>
      <c r="G531" s="3"/>
      <c r="H531" s="3"/>
      <c r="I531" s="3"/>
      <c r="J531" s="3"/>
      <c r="L531" s="3"/>
      <c r="N531" s="3"/>
      <c r="O531" s="3"/>
      <c r="P531" s="3"/>
      <c r="Q531" s="3"/>
    </row>
    <row r="532" spans="3:17">
      <c r="C532" s="3"/>
      <c r="D532" s="3"/>
      <c r="E532" s="3"/>
      <c r="F532" s="3"/>
      <c r="G532" s="3"/>
      <c r="H532" s="3"/>
      <c r="I532" s="3"/>
      <c r="J532" s="3"/>
      <c r="L532" s="3"/>
      <c r="N532" s="3"/>
      <c r="O532" s="3"/>
      <c r="P532" s="3"/>
      <c r="Q532" s="3"/>
    </row>
    <row r="533" spans="3:17">
      <c r="C533" s="3"/>
      <c r="D533" s="3"/>
      <c r="E533" s="3"/>
      <c r="F533" s="3"/>
      <c r="G533" s="3"/>
      <c r="H533" s="3"/>
      <c r="I533" s="3"/>
      <c r="J533" s="3"/>
      <c r="L533" s="3"/>
      <c r="N533" s="3"/>
      <c r="O533" s="3"/>
      <c r="P533" s="3"/>
      <c r="Q533" s="3"/>
    </row>
    <row r="534" spans="3:17">
      <c r="C534" s="3"/>
      <c r="D534" s="3"/>
      <c r="E534" s="3"/>
      <c r="F534" s="3"/>
      <c r="G534" s="3"/>
      <c r="H534" s="3"/>
      <c r="I534" s="3"/>
      <c r="J534" s="3"/>
      <c r="L534" s="3"/>
      <c r="N534" s="3"/>
      <c r="O534" s="3"/>
      <c r="P534" s="3"/>
      <c r="Q534" s="3"/>
    </row>
    <row r="535" spans="3:17">
      <c r="C535" s="3"/>
      <c r="D535" s="3"/>
      <c r="E535" s="3"/>
      <c r="F535" s="3"/>
      <c r="G535" s="3"/>
      <c r="H535" s="3"/>
      <c r="I535" s="3"/>
      <c r="J535" s="3"/>
      <c r="L535" s="3"/>
      <c r="N535" s="3"/>
      <c r="O535" s="3"/>
      <c r="P535" s="3"/>
      <c r="Q535" s="3"/>
    </row>
    <row r="536" spans="3:17">
      <c r="C536" s="3"/>
      <c r="D536" s="3"/>
      <c r="E536" s="3"/>
      <c r="F536" s="3"/>
      <c r="G536" s="3"/>
      <c r="H536" s="3"/>
      <c r="I536" s="3"/>
      <c r="J536" s="3"/>
      <c r="L536" s="3"/>
      <c r="N536" s="3"/>
      <c r="O536" s="3"/>
      <c r="P536" s="3"/>
      <c r="Q536" s="3"/>
    </row>
    <row r="537" spans="3:17">
      <c r="C537" s="3"/>
      <c r="D537" s="3"/>
      <c r="E537" s="3"/>
      <c r="F537" s="3"/>
      <c r="G537" s="3"/>
      <c r="H537" s="3"/>
      <c r="I537" s="3"/>
      <c r="J537" s="3"/>
      <c r="L537" s="3"/>
      <c r="N537" s="3"/>
      <c r="O537" s="3"/>
      <c r="P537" s="3"/>
      <c r="Q537" s="3"/>
    </row>
    <row r="538" spans="3:17">
      <c r="C538" s="3"/>
      <c r="D538" s="3"/>
      <c r="E538" s="3"/>
      <c r="F538" s="3"/>
      <c r="G538" s="3"/>
      <c r="H538" s="3"/>
      <c r="I538" s="3"/>
      <c r="J538" s="3"/>
      <c r="L538" s="3"/>
      <c r="N538" s="3"/>
      <c r="O538" s="3"/>
      <c r="P538" s="3"/>
      <c r="Q538" s="3"/>
    </row>
    <row r="539" spans="3:17">
      <c r="C539" s="3"/>
      <c r="D539" s="3"/>
      <c r="E539" s="3"/>
      <c r="F539" s="3"/>
      <c r="G539" s="3"/>
      <c r="H539" s="3"/>
      <c r="I539" s="3"/>
      <c r="J539" s="3"/>
      <c r="L539" s="3"/>
      <c r="N539" s="3"/>
      <c r="O539" s="3"/>
      <c r="P539" s="3"/>
      <c r="Q539" s="3"/>
    </row>
    <row r="540" spans="3:17">
      <c r="C540" s="3"/>
      <c r="D540" s="3"/>
      <c r="E540" s="3"/>
      <c r="F540" s="3"/>
      <c r="G540" s="3"/>
      <c r="H540" s="3"/>
      <c r="I540" s="3"/>
      <c r="J540" s="3"/>
      <c r="L540" s="3"/>
      <c r="N540" s="3"/>
      <c r="O540" s="3"/>
      <c r="P540" s="3"/>
      <c r="Q540" s="3"/>
    </row>
    <row r="541" spans="3:17">
      <c r="C541" s="3"/>
      <c r="D541" s="3"/>
      <c r="E541" s="3"/>
      <c r="F541" s="3"/>
      <c r="G541" s="3"/>
      <c r="H541" s="3"/>
      <c r="I541" s="3"/>
      <c r="J541" s="3"/>
      <c r="L541" s="3"/>
      <c r="N541" s="3"/>
      <c r="O541" s="3"/>
      <c r="P541" s="3"/>
      <c r="Q541" s="3"/>
    </row>
    <row r="542" spans="3:17">
      <c r="C542" s="3"/>
      <c r="D542" s="3"/>
      <c r="E542" s="3"/>
      <c r="F542" s="3"/>
      <c r="G542" s="3"/>
      <c r="H542" s="3"/>
      <c r="I542" s="3"/>
      <c r="J542" s="3"/>
      <c r="L542" s="3"/>
      <c r="N542" s="3"/>
      <c r="O542" s="3"/>
      <c r="P542" s="3"/>
      <c r="Q542" s="3"/>
    </row>
    <row r="543" spans="3:17">
      <c r="C543" s="3"/>
      <c r="D543" s="3"/>
      <c r="E543" s="3"/>
      <c r="F543" s="3"/>
      <c r="G543" s="3"/>
      <c r="H543" s="3"/>
      <c r="I543" s="3"/>
      <c r="J543" s="3"/>
      <c r="L543" s="3"/>
      <c r="N543" s="3"/>
      <c r="O543" s="3"/>
      <c r="P543" s="3"/>
      <c r="Q543" s="3"/>
    </row>
    <row r="544" spans="3:17">
      <c r="C544" s="3"/>
      <c r="D544" s="3"/>
      <c r="E544" s="3"/>
      <c r="F544" s="3"/>
      <c r="G544" s="3"/>
      <c r="H544" s="3"/>
      <c r="I544" s="3"/>
      <c r="J544" s="3"/>
      <c r="L544" s="3"/>
      <c r="N544" s="3"/>
      <c r="O544" s="3"/>
      <c r="P544" s="3"/>
      <c r="Q544" s="3"/>
    </row>
    <row r="545" spans="3:17">
      <c r="C545" s="3"/>
      <c r="D545" s="3"/>
      <c r="E545" s="3"/>
      <c r="F545" s="3"/>
      <c r="G545" s="3"/>
      <c r="H545" s="3"/>
      <c r="I545" s="3"/>
      <c r="J545" s="3"/>
      <c r="L545" s="3"/>
      <c r="N545" s="3"/>
      <c r="O545" s="3"/>
      <c r="P545" s="3"/>
      <c r="Q545" s="3"/>
    </row>
    <row r="546" spans="3:17">
      <c r="C546" s="3"/>
      <c r="D546" s="3"/>
      <c r="E546" s="3"/>
      <c r="F546" s="3"/>
      <c r="G546" s="3"/>
      <c r="H546" s="3"/>
      <c r="I546" s="3"/>
      <c r="J546" s="3"/>
      <c r="L546" s="3"/>
      <c r="N546" s="3"/>
      <c r="O546" s="3"/>
      <c r="P546" s="3"/>
      <c r="Q546" s="3"/>
    </row>
    <row r="547" spans="3:17">
      <c r="C547" s="3"/>
      <c r="D547" s="3"/>
      <c r="E547" s="3"/>
      <c r="F547" s="3"/>
      <c r="G547" s="3"/>
      <c r="H547" s="3"/>
      <c r="I547" s="3"/>
      <c r="J547" s="3"/>
      <c r="L547" s="3"/>
      <c r="N547" s="3"/>
      <c r="O547" s="3"/>
      <c r="P547" s="3"/>
      <c r="Q547" s="3"/>
    </row>
    <row r="548" spans="3:17">
      <c r="C548" s="3"/>
      <c r="D548" s="3"/>
      <c r="E548" s="3"/>
      <c r="F548" s="3"/>
      <c r="G548" s="3"/>
      <c r="H548" s="3"/>
      <c r="I548" s="3"/>
      <c r="J548" s="3"/>
      <c r="L548" s="3"/>
      <c r="N548" s="3"/>
      <c r="O548" s="3"/>
      <c r="P548" s="3"/>
      <c r="Q548" s="3"/>
    </row>
    <row r="549" spans="3:17">
      <c r="C549" s="3"/>
      <c r="D549" s="3"/>
      <c r="E549" s="3"/>
      <c r="F549" s="3"/>
      <c r="G549" s="3"/>
      <c r="H549" s="3"/>
      <c r="I549" s="3"/>
      <c r="J549" s="3"/>
      <c r="L549" s="3"/>
      <c r="N549" s="3"/>
      <c r="O549" s="3"/>
      <c r="P549" s="3"/>
      <c r="Q549" s="3"/>
    </row>
    <row r="550" spans="3:17">
      <c r="C550" s="3"/>
      <c r="D550" s="3"/>
      <c r="E550" s="3"/>
      <c r="F550" s="3"/>
      <c r="G550" s="3"/>
      <c r="H550" s="3"/>
      <c r="I550" s="3"/>
      <c r="J550" s="3"/>
      <c r="L550" s="3"/>
      <c r="N550" s="3"/>
      <c r="O550" s="3"/>
      <c r="P550" s="3"/>
      <c r="Q550" s="3"/>
    </row>
    <row r="551" spans="3:17">
      <c r="C551" s="3"/>
      <c r="D551" s="3"/>
      <c r="E551" s="3"/>
      <c r="F551" s="3"/>
      <c r="G551" s="3"/>
      <c r="H551" s="3"/>
      <c r="I551" s="3"/>
      <c r="J551" s="3"/>
      <c r="L551" s="3"/>
      <c r="N551" s="3"/>
      <c r="O551" s="3"/>
      <c r="P551" s="3"/>
      <c r="Q551" s="3"/>
    </row>
    <row r="552" spans="3:17">
      <c r="C552" s="3"/>
      <c r="D552" s="3"/>
      <c r="E552" s="3"/>
      <c r="F552" s="3"/>
      <c r="G552" s="3"/>
      <c r="H552" s="3"/>
      <c r="I552" s="3"/>
      <c r="J552" s="3"/>
      <c r="L552" s="3"/>
      <c r="N552" s="3"/>
      <c r="O552" s="3"/>
      <c r="P552" s="3"/>
      <c r="Q552" s="3"/>
    </row>
    <row r="553" spans="3:17">
      <c r="C553" s="3"/>
      <c r="D553" s="3"/>
      <c r="E553" s="3"/>
      <c r="F553" s="3"/>
      <c r="G553" s="3"/>
      <c r="H553" s="3"/>
      <c r="I553" s="3"/>
      <c r="J553" s="3"/>
      <c r="L553" s="3"/>
      <c r="N553" s="3"/>
      <c r="O553" s="3"/>
      <c r="P553" s="3"/>
      <c r="Q553" s="3"/>
    </row>
    <row r="554" spans="3:17">
      <c r="C554" s="3"/>
      <c r="D554" s="3"/>
      <c r="E554" s="3"/>
      <c r="F554" s="3"/>
      <c r="G554" s="3"/>
      <c r="H554" s="3"/>
      <c r="I554" s="3"/>
      <c r="J554" s="3"/>
      <c r="L554" s="3"/>
      <c r="N554" s="3"/>
      <c r="O554" s="3"/>
      <c r="P554" s="3"/>
      <c r="Q554" s="3"/>
    </row>
    <row r="555" spans="3:17">
      <c r="C555" s="3"/>
      <c r="D555" s="3"/>
      <c r="E555" s="3"/>
      <c r="F555" s="3"/>
      <c r="G555" s="3"/>
      <c r="H555" s="3"/>
      <c r="I555" s="3"/>
      <c r="J555" s="3"/>
      <c r="L555" s="3"/>
      <c r="N555" s="3"/>
      <c r="O555" s="3"/>
      <c r="P555" s="3"/>
      <c r="Q555" s="3"/>
    </row>
    <row r="556" spans="3:17">
      <c r="C556" s="3"/>
      <c r="D556" s="3"/>
      <c r="E556" s="3"/>
      <c r="F556" s="3"/>
      <c r="G556" s="3"/>
      <c r="H556" s="3"/>
      <c r="I556" s="3"/>
      <c r="J556" s="3"/>
      <c r="L556" s="3"/>
      <c r="N556" s="3"/>
      <c r="O556" s="3"/>
      <c r="P556" s="3"/>
      <c r="Q556" s="3"/>
    </row>
    <row r="557" spans="3:17">
      <c r="C557" s="3"/>
      <c r="D557" s="3"/>
      <c r="E557" s="3"/>
      <c r="F557" s="3"/>
      <c r="G557" s="3"/>
      <c r="H557" s="3"/>
      <c r="I557" s="3"/>
      <c r="J557" s="3"/>
      <c r="L557" s="3"/>
      <c r="N557" s="3"/>
      <c r="O557" s="3"/>
      <c r="P557" s="3"/>
      <c r="Q557" s="3"/>
    </row>
    <row r="558" spans="3:17">
      <c r="C558" s="3"/>
      <c r="D558" s="3"/>
      <c r="E558" s="3"/>
      <c r="F558" s="3"/>
      <c r="G558" s="3"/>
      <c r="H558" s="3"/>
      <c r="I558" s="3"/>
      <c r="J558" s="3"/>
      <c r="L558" s="3"/>
      <c r="N558" s="3"/>
      <c r="O558" s="3"/>
      <c r="P558" s="3"/>
      <c r="Q558" s="3"/>
    </row>
    <row r="559" spans="3:17">
      <c r="C559" s="3"/>
      <c r="D559" s="3"/>
      <c r="E559" s="3"/>
      <c r="F559" s="3"/>
      <c r="G559" s="3"/>
      <c r="H559" s="3"/>
      <c r="I559" s="3"/>
      <c r="J559" s="3"/>
      <c r="L559" s="3"/>
      <c r="N559" s="3"/>
      <c r="O559" s="3"/>
      <c r="P559" s="3"/>
      <c r="Q559" s="3"/>
    </row>
    <row r="560" spans="3:17">
      <c r="C560" s="3"/>
      <c r="D560" s="3"/>
      <c r="E560" s="3"/>
      <c r="F560" s="3"/>
      <c r="G560" s="3"/>
      <c r="H560" s="3"/>
      <c r="I560" s="3"/>
      <c r="J560" s="3"/>
      <c r="L560" s="3"/>
      <c r="N560" s="3"/>
      <c r="O560" s="3"/>
      <c r="P560" s="3"/>
      <c r="Q560" s="3"/>
    </row>
    <row r="561" spans="3:17">
      <c r="C561" s="3"/>
      <c r="D561" s="3"/>
      <c r="E561" s="3"/>
      <c r="F561" s="3"/>
      <c r="G561" s="3"/>
      <c r="H561" s="3"/>
      <c r="I561" s="3"/>
      <c r="J561" s="3"/>
      <c r="L561" s="3"/>
      <c r="N561" s="3"/>
      <c r="O561" s="3"/>
      <c r="P561" s="3"/>
      <c r="Q561" s="3"/>
    </row>
    <row r="562" spans="3:17">
      <c r="C562" s="3"/>
      <c r="D562" s="3"/>
      <c r="E562" s="3"/>
      <c r="F562" s="3"/>
      <c r="G562" s="3"/>
      <c r="H562" s="3"/>
      <c r="I562" s="3"/>
      <c r="J562" s="3"/>
      <c r="L562" s="3"/>
      <c r="N562" s="3"/>
      <c r="O562" s="3"/>
      <c r="P562" s="3"/>
      <c r="Q562" s="3"/>
    </row>
    <row r="563" spans="3:17">
      <c r="C563" s="3"/>
      <c r="D563" s="3"/>
      <c r="E563" s="3"/>
      <c r="F563" s="3"/>
      <c r="G563" s="3"/>
      <c r="H563" s="3"/>
      <c r="I563" s="3"/>
      <c r="J563" s="3"/>
      <c r="L563" s="3"/>
      <c r="N563" s="3"/>
      <c r="O563" s="3"/>
      <c r="P563" s="3"/>
      <c r="Q563" s="3"/>
    </row>
    <row r="564" spans="3:17">
      <c r="C564" s="3"/>
      <c r="D564" s="3"/>
      <c r="E564" s="3"/>
      <c r="F564" s="3"/>
      <c r="G564" s="3"/>
      <c r="H564" s="3"/>
      <c r="I564" s="3"/>
      <c r="J564" s="3"/>
      <c r="L564" s="3"/>
      <c r="N564" s="3"/>
      <c r="O564" s="3"/>
      <c r="P564" s="3"/>
      <c r="Q564" s="3"/>
    </row>
    <row r="565" spans="3:17">
      <c r="C565" s="3"/>
      <c r="D565" s="3"/>
      <c r="E565" s="3"/>
      <c r="F565" s="3"/>
      <c r="G565" s="3"/>
      <c r="H565" s="3"/>
      <c r="I565" s="3"/>
      <c r="J565" s="3"/>
      <c r="L565" s="3"/>
      <c r="N565" s="3"/>
      <c r="O565" s="3"/>
      <c r="P565" s="3"/>
      <c r="Q565" s="3"/>
    </row>
    <row r="566" spans="3:17">
      <c r="C566" s="3"/>
      <c r="D566" s="3"/>
      <c r="E566" s="3"/>
      <c r="F566" s="3"/>
      <c r="G566" s="3"/>
      <c r="H566" s="3"/>
      <c r="I566" s="3"/>
      <c r="J566" s="3"/>
      <c r="L566" s="3"/>
      <c r="N566" s="3"/>
      <c r="O566" s="3"/>
      <c r="P566" s="3"/>
      <c r="Q566" s="3"/>
    </row>
    <row r="567" spans="3:17">
      <c r="C567" s="3"/>
      <c r="D567" s="3"/>
      <c r="E567" s="3"/>
      <c r="F567" s="3"/>
      <c r="G567" s="3"/>
      <c r="H567" s="3"/>
      <c r="I567" s="3"/>
      <c r="J567" s="3"/>
      <c r="L567" s="3"/>
      <c r="N567" s="3"/>
      <c r="O567" s="3"/>
      <c r="P567" s="3"/>
      <c r="Q567" s="3"/>
    </row>
    <row r="568" spans="3:17">
      <c r="C568" s="3"/>
      <c r="D568" s="3"/>
      <c r="E568" s="3"/>
      <c r="F568" s="3"/>
      <c r="G568" s="3"/>
      <c r="H568" s="3"/>
      <c r="I568" s="3"/>
      <c r="J568" s="3"/>
      <c r="L568" s="3"/>
      <c r="N568" s="3"/>
      <c r="O568" s="3"/>
      <c r="P568" s="3"/>
      <c r="Q568" s="3"/>
    </row>
    <row r="569" spans="3:17">
      <c r="C569" s="3"/>
      <c r="D569" s="3"/>
      <c r="E569" s="3"/>
      <c r="F569" s="3"/>
      <c r="G569" s="3"/>
      <c r="H569" s="3"/>
      <c r="I569" s="3"/>
      <c r="J569" s="3"/>
      <c r="L569" s="3"/>
      <c r="N569" s="3"/>
      <c r="O569" s="3"/>
      <c r="P569" s="3"/>
      <c r="Q569" s="3"/>
    </row>
    <row r="570" spans="3:17">
      <c r="C570" s="3"/>
      <c r="D570" s="3"/>
      <c r="E570" s="3"/>
      <c r="F570" s="3"/>
      <c r="G570" s="3"/>
      <c r="H570" s="3"/>
      <c r="I570" s="3"/>
      <c r="J570" s="3"/>
      <c r="L570" s="3"/>
      <c r="N570" s="3"/>
      <c r="O570" s="3"/>
      <c r="P570" s="3"/>
      <c r="Q570" s="3"/>
    </row>
    <row r="571" spans="3:17">
      <c r="C571" s="3"/>
      <c r="D571" s="3"/>
      <c r="E571" s="3"/>
      <c r="F571" s="3"/>
      <c r="G571" s="3"/>
      <c r="H571" s="3"/>
      <c r="I571" s="3"/>
      <c r="J571" s="3"/>
      <c r="L571" s="3"/>
      <c r="N571" s="3"/>
      <c r="O571" s="3"/>
      <c r="P571" s="3"/>
      <c r="Q571" s="3"/>
    </row>
    <row r="572" spans="3:17">
      <c r="C572" s="3"/>
      <c r="D572" s="3"/>
      <c r="E572" s="3"/>
      <c r="F572" s="3"/>
      <c r="G572" s="3"/>
      <c r="H572" s="3"/>
      <c r="I572" s="3"/>
      <c r="J572" s="3"/>
      <c r="L572" s="3"/>
      <c r="N572" s="3"/>
      <c r="O572" s="3"/>
      <c r="P572" s="3"/>
      <c r="Q572" s="3"/>
    </row>
    <row r="573" spans="3:17">
      <c r="C573" s="3"/>
      <c r="D573" s="3"/>
      <c r="E573" s="3"/>
      <c r="F573" s="3"/>
      <c r="G573" s="3"/>
      <c r="H573" s="3"/>
      <c r="I573" s="3"/>
      <c r="J573" s="3"/>
      <c r="L573" s="3"/>
      <c r="N573" s="3"/>
      <c r="O573" s="3"/>
      <c r="P573" s="3"/>
      <c r="Q573" s="3"/>
    </row>
    <row r="574" spans="3:17">
      <c r="C574" s="3"/>
      <c r="D574" s="3"/>
      <c r="E574" s="3"/>
      <c r="F574" s="3"/>
      <c r="G574" s="3"/>
      <c r="H574" s="3"/>
      <c r="I574" s="3"/>
      <c r="J574" s="3"/>
      <c r="L574" s="3"/>
      <c r="N574" s="3"/>
      <c r="O574" s="3"/>
      <c r="P574" s="3"/>
      <c r="Q574" s="3"/>
    </row>
    <row r="575" spans="3:17">
      <c r="C575" s="3"/>
      <c r="D575" s="3"/>
      <c r="E575" s="3"/>
      <c r="F575" s="3"/>
      <c r="G575" s="3"/>
      <c r="H575" s="3"/>
      <c r="I575" s="3"/>
      <c r="J575" s="3"/>
      <c r="L575" s="3"/>
      <c r="N575" s="3"/>
      <c r="O575" s="3"/>
      <c r="P575" s="3"/>
      <c r="Q575" s="3"/>
    </row>
    <row r="576" spans="3:17">
      <c r="C576" s="3"/>
      <c r="D576" s="3"/>
      <c r="E576" s="3"/>
      <c r="F576" s="3"/>
      <c r="G576" s="3"/>
      <c r="H576" s="3"/>
      <c r="I576" s="3"/>
      <c r="J576" s="3"/>
      <c r="L576" s="3"/>
      <c r="N576" s="3"/>
      <c r="O576" s="3"/>
      <c r="P576" s="3"/>
      <c r="Q576" s="3"/>
    </row>
    <row r="577" spans="3:17">
      <c r="C577" s="3"/>
      <c r="D577" s="3"/>
      <c r="E577" s="3"/>
      <c r="F577" s="3"/>
      <c r="G577" s="3"/>
      <c r="H577" s="3"/>
      <c r="I577" s="3"/>
      <c r="J577" s="3"/>
      <c r="L577" s="3"/>
      <c r="N577" s="3"/>
      <c r="O577" s="3"/>
      <c r="P577" s="3"/>
      <c r="Q577" s="3"/>
    </row>
    <row r="578" spans="3:17">
      <c r="C578" s="3"/>
      <c r="D578" s="3"/>
      <c r="E578" s="3"/>
      <c r="F578" s="3"/>
      <c r="G578" s="3"/>
      <c r="H578" s="3"/>
      <c r="I578" s="3"/>
      <c r="J578" s="3"/>
      <c r="L578" s="3"/>
      <c r="N578" s="3"/>
      <c r="O578" s="3"/>
      <c r="P578" s="3"/>
      <c r="Q578" s="3"/>
    </row>
    <row r="579" spans="3:17">
      <c r="C579" s="3"/>
      <c r="D579" s="3"/>
      <c r="E579" s="3"/>
      <c r="F579" s="3"/>
      <c r="G579" s="3"/>
      <c r="H579" s="3"/>
      <c r="I579" s="3"/>
      <c r="J579" s="3"/>
      <c r="L579" s="3"/>
      <c r="N579" s="3"/>
      <c r="O579" s="3"/>
      <c r="P579" s="3"/>
      <c r="Q579" s="3"/>
    </row>
    <row r="580" spans="3:17">
      <c r="C580" s="3"/>
      <c r="D580" s="3"/>
      <c r="E580" s="3"/>
      <c r="F580" s="3"/>
      <c r="G580" s="3"/>
      <c r="H580" s="3"/>
      <c r="I580" s="3"/>
      <c r="J580" s="3"/>
      <c r="L580" s="3"/>
      <c r="N580" s="3"/>
      <c r="O580" s="3"/>
      <c r="P580" s="3"/>
      <c r="Q580" s="3"/>
    </row>
    <row r="581" spans="3:17">
      <c r="C581" s="3"/>
      <c r="D581" s="3"/>
      <c r="E581" s="3"/>
      <c r="F581" s="3"/>
      <c r="G581" s="3"/>
      <c r="H581" s="3"/>
      <c r="I581" s="3"/>
      <c r="J581" s="3"/>
      <c r="L581" s="3"/>
      <c r="N581" s="3"/>
      <c r="O581" s="3"/>
      <c r="P581" s="3"/>
      <c r="Q581" s="3"/>
    </row>
    <row r="582" spans="3:17">
      <c r="C582" s="3"/>
      <c r="D582" s="3"/>
      <c r="E582" s="3"/>
      <c r="F582" s="3"/>
      <c r="G582" s="3"/>
      <c r="H582" s="3"/>
      <c r="I582" s="3"/>
      <c r="J582" s="3"/>
      <c r="L582" s="3"/>
      <c r="N582" s="3"/>
      <c r="O582" s="3"/>
      <c r="P582" s="3"/>
      <c r="Q582" s="3"/>
    </row>
    <row r="583" spans="3:17">
      <c r="C583" s="3"/>
      <c r="D583" s="3"/>
      <c r="E583" s="3"/>
      <c r="F583" s="3"/>
      <c r="G583" s="3"/>
      <c r="H583" s="3"/>
      <c r="I583" s="3"/>
      <c r="J583" s="3"/>
      <c r="L583" s="3"/>
      <c r="N583" s="3"/>
      <c r="O583" s="3"/>
      <c r="P583" s="3"/>
      <c r="Q583" s="3"/>
    </row>
    <row r="584" spans="3:17">
      <c r="C584" s="3"/>
      <c r="D584" s="3"/>
      <c r="E584" s="3"/>
      <c r="F584" s="3"/>
      <c r="G584" s="3"/>
      <c r="H584" s="3"/>
      <c r="I584" s="3"/>
      <c r="J584" s="3"/>
      <c r="L584" s="3"/>
      <c r="N584" s="3"/>
      <c r="O584" s="3"/>
      <c r="P584" s="3"/>
      <c r="Q584" s="3"/>
    </row>
    <row r="585" spans="3:17">
      <c r="C585" s="3"/>
      <c r="D585" s="3"/>
      <c r="E585" s="3"/>
      <c r="F585" s="3"/>
      <c r="G585" s="3"/>
      <c r="H585" s="3"/>
      <c r="I585" s="3"/>
      <c r="J585" s="3"/>
      <c r="L585" s="3"/>
      <c r="N585" s="3"/>
      <c r="O585" s="3"/>
      <c r="P585" s="3"/>
      <c r="Q585" s="3"/>
    </row>
    <row r="586" spans="3:17">
      <c r="C586" s="3"/>
      <c r="D586" s="3"/>
      <c r="E586" s="3"/>
      <c r="F586" s="3"/>
      <c r="G586" s="3"/>
      <c r="H586" s="3"/>
      <c r="I586" s="3"/>
      <c r="J586" s="3"/>
      <c r="L586" s="3"/>
      <c r="N586" s="3"/>
      <c r="O586" s="3"/>
      <c r="P586" s="3"/>
      <c r="Q586" s="3"/>
    </row>
    <row r="587" spans="3:17">
      <c r="C587" s="3"/>
      <c r="D587" s="3"/>
      <c r="E587" s="3"/>
      <c r="F587" s="3"/>
      <c r="G587" s="3"/>
      <c r="H587" s="3"/>
      <c r="I587" s="3"/>
      <c r="J587" s="3"/>
      <c r="L587" s="3"/>
      <c r="N587" s="3"/>
      <c r="O587" s="3"/>
      <c r="P587" s="3"/>
      <c r="Q587" s="3"/>
    </row>
    <row r="588" spans="3:17">
      <c r="C588" s="3"/>
      <c r="D588" s="3"/>
      <c r="E588" s="3"/>
      <c r="F588" s="3"/>
      <c r="G588" s="3"/>
      <c r="H588" s="3"/>
      <c r="I588" s="3"/>
      <c r="J588" s="3"/>
      <c r="L588" s="3"/>
      <c r="N588" s="3"/>
      <c r="O588" s="3"/>
      <c r="P588" s="3"/>
      <c r="Q588" s="3"/>
    </row>
    <row r="589" spans="3:17">
      <c r="C589" s="3"/>
      <c r="D589" s="3"/>
      <c r="E589" s="3"/>
      <c r="F589" s="3"/>
      <c r="G589" s="3"/>
      <c r="H589" s="3"/>
      <c r="I589" s="3"/>
      <c r="J589" s="3"/>
      <c r="L589" s="3"/>
      <c r="N589" s="3"/>
      <c r="O589" s="3"/>
      <c r="P589" s="3"/>
      <c r="Q589" s="3"/>
    </row>
    <row r="590" spans="3:17">
      <c r="C590" s="3"/>
      <c r="D590" s="3"/>
      <c r="E590" s="3"/>
      <c r="F590" s="3"/>
      <c r="G590" s="3"/>
      <c r="H590" s="3"/>
      <c r="I590" s="3"/>
      <c r="J590" s="3"/>
      <c r="L590" s="3"/>
      <c r="N590" s="3"/>
      <c r="O590" s="3"/>
      <c r="P590" s="3"/>
      <c r="Q590" s="3"/>
    </row>
    <row r="591" spans="3:17">
      <c r="C591" s="3"/>
      <c r="D591" s="3"/>
      <c r="E591" s="3"/>
      <c r="F591" s="3"/>
      <c r="G591" s="3"/>
      <c r="H591" s="3"/>
      <c r="I591" s="3"/>
      <c r="J591" s="3"/>
      <c r="L591" s="3"/>
      <c r="N591" s="3"/>
      <c r="O591" s="3"/>
      <c r="P591" s="3"/>
      <c r="Q591" s="3"/>
    </row>
    <row r="592" spans="3:17">
      <c r="C592" s="3"/>
      <c r="D592" s="3"/>
      <c r="E592" s="3"/>
      <c r="F592" s="3"/>
      <c r="G592" s="3"/>
      <c r="H592" s="3"/>
      <c r="I592" s="3"/>
      <c r="J592" s="3"/>
      <c r="L592" s="3"/>
      <c r="N592" s="3"/>
      <c r="O592" s="3"/>
      <c r="P592" s="3"/>
      <c r="Q592" s="3"/>
    </row>
    <row r="593" spans="3:17">
      <c r="C593" s="3"/>
      <c r="D593" s="3"/>
      <c r="E593" s="3"/>
      <c r="F593" s="3"/>
      <c r="G593" s="3"/>
      <c r="H593" s="3"/>
      <c r="I593" s="3"/>
      <c r="J593" s="3"/>
      <c r="L593" s="3"/>
      <c r="N593" s="3"/>
      <c r="O593" s="3"/>
      <c r="P593" s="3"/>
      <c r="Q593" s="3"/>
    </row>
    <row r="594" spans="3:17">
      <c r="C594" s="3"/>
      <c r="D594" s="3"/>
      <c r="E594" s="3"/>
      <c r="F594" s="3"/>
      <c r="G594" s="3"/>
      <c r="H594" s="3"/>
      <c r="I594" s="3"/>
      <c r="J594" s="3"/>
      <c r="L594" s="3"/>
      <c r="N594" s="3"/>
      <c r="O594" s="3"/>
      <c r="P594" s="3"/>
      <c r="Q594" s="3"/>
    </row>
    <row r="595" spans="3:17">
      <c r="C595" s="3"/>
      <c r="D595" s="3"/>
      <c r="E595" s="3"/>
      <c r="F595" s="3"/>
      <c r="G595" s="3"/>
      <c r="H595" s="3"/>
      <c r="I595" s="3"/>
      <c r="J595" s="3"/>
      <c r="L595" s="3"/>
      <c r="N595" s="3"/>
      <c r="O595" s="3"/>
      <c r="P595" s="3"/>
      <c r="Q595" s="3"/>
    </row>
    <row r="596" spans="3:17">
      <c r="C596" s="3"/>
      <c r="D596" s="3"/>
      <c r="E596" s="3"/>
      <c r="F596" s="3"/>
      <c r="G596" s="3"/>
      <c r="H596" s="3"/>
      <c r="I596" s="3"/>
      <c r="J596" s="3"/>
      <c r="L596" s="3"/>
      <c r="N596" s="3"/>
      <c r="O596" s="3"/>
      <c r="P596" s="3"/>
      <c r="Q596" s="3"/>
    </row>
    <row r="597" spans="3:17">
      <c r="C597" s="3"/>
      <c r="D597" s="3"/>
      <c r="E597" s="3"/>
      <c r="F597" s="3"/>
      <c r="G597" s="3"/>
      <c r="H597" s="3"/>
      <c r="I597" s="3"/>
      <c r="J597" s="3"/>
      <c r="L597" s="3"/>
      <c r="N597" s="3"/>
      <c r="O597" s="3"/>
      <c r="P597" s="3"/>
      <c r="Q597" s="3"/>
    </row>
    <row r="598" spans="3:17">
      <c r="C598" s="3"/>
      <c r="D598" s="3"/>
      <c r="E598" s="3"/>
      <c r="F598" s="3"/>
      <c r="G598" s="3"/>
      <c r="H598" s="3"/>
      <c r="I598" s="3"/>
      <c r="J598" s="3"/>
      <c r="L598" s="3"/>
      <c r="N598" s="3"/>
      <c r="O598" s="3"/>
      <c r="P598" s="3"/>
      <c r="Q598" s="3"/>
    </row>
    <row r="599" spans="3:17">
      <c r="C599" s="3"/>
      <c r="D599" s="3"/>
      <c r="E599" s="3"/>
      <c r="F599" s="3"/>
      <c r="G599" s="3"/>
      <c r="H599" s="3"/>
      <c r="I599" s="3"/>
      <c r="J599" s="3"/>
      <c r="L599" s="3"/>
      <c r="N599" s="3"/>
      <c r="O599" s="3"/>
      <c r="P599" s="3"/>
      <c r="Q599" s="3"/>
    </row>
    <row r="600" spans="3:17">
      <c r="C600" s="3"/>
      <c r="D600" s="3"/>
      <c r="E600" s="3"/>
      <c r="F600" s="3"/>
      <c r="G600" s="3"/>
      <c r="H600" s="3"/>
      <c r="I600" s="3"/>
      <c r="J600" s="3"/>
      <c r="L600" s="3"/>
      <c r="N600" s="3"/>
      <c r="O600" s="3"/>
      <c r="P600" s="3"/>
      <c r="Q600" s="3"/>
    </row>
    <row r="601" spans="3:17">
      <c r="C601" s="3"/>
      <c r="D601" s="3"/>
      <c r="E601" s="3"/>
      <c r="F601" s="3"/>
      <c r="G601" s="3"/>
      <c r="H601" s="3"/>
      <c r="I601" s="3"/>
      <c r="J601" s="3"/>
      <c r="L601" s="3"/>
      <c r="N601" s="3"/>
      <c r="O601" s="3"/>
      <c r="P601" s="3"/>
      <c r="Q601" s="3"/>
    </row>
    <row r="602" spans="3:17">
      <c r="C602" s="3"/>
      <c r="D602" s="3"/>
      <c r="E602" s="3"/>
      <c r="F602" s="3"/>
      <c r="G602" s="3"/>
      <c r="H602" s="3"/>
      <c r="I602" s="3"/>
      <c r="J602" s="3"/>
      <c r="L602" s="3"/>
      <c r="N602" s="3"/>
      <c r="O602" s="3"/>
      <c r="P602" s="3"/>
      <c r="Q602" s="3"/>
    </row>
    <row r="603" spans="3:17">
      <c r="C603" s="3"/>
      <c r="D603" s="3"/>
      <c r="E603" s="3"/>
      <c r="F603" s="3"/>
      <c r="G603" s="3"/>
      <c r="H603" s="3"/>
      <c r="I603" s="3"/>
      <c r="J603" s="3"/>
      <c r="L603" s="3"/>
      <c r="N603" s="3"/>
      <c r="O603" s="3"/>
      <c r="P603" s="3"/>
      <c r="Q603" s="3"/>
    </row>
    <row r="604" spans="3:17">
      <c r="C604" s="3"/>
      <c r="D604" s="3"/>
      <c r="E604" s="3"/>
      <c r="F604" s="3"/>
      <c r="G604" s="3"/>
      <c r="H604" s="3"/>
      <c r="I604" s="3"/>
      <c r="J604" s="3"/>
      <c r="L604" s="3"/>
      <c r="N604" s="3"/>
      <c r="O604" s="3"/>
      <c r="P604" s="3"/>
      <c r="Q604" s="3"/>
    </row>
    <row r="605" spans="3:17">
      <c r="C605" s="3"/>
      <c r="D605" s="3"/>
      <c r="E605" s="3"/>
      <c r="F605" s="3"/>
      <c r="G605" s="3"/>
      <c r="H605" s="3"/>
      <c r="I605" s="3"/>
      <c r="J605" s="3"/>
      <c r="L605" s="3"/>
      <c r="N605" s="3"/>
      <c r="O605" s="3"/>
      <c r="P605" s="3"/>
      <c r="Q605" s="3"/>
    </row>
    <row r="606" spans="3:17">
      <c r="C606" s="3"/>
      <c r="D606" s="3"/>
      <c r="E606" s="3"/>
      <c r="F606" s="3"/>
      <c r="G606" s="3"/>
      <c r="H606" s="3"/>
      <c r="I606" s="3"/>
      <c r="J606" s="3"/>
      <c r="L606" s="3"/>
      <c r="N606" s="3"/>
      <c r="O606" s="3"/>
      <c r="P606" s="3"/>
      <c r="Q606" s="3"/>
    </row>
    <row r="607" spans="3:17">
      <c r="C607" s="3"/>
      <c r="D607" s="3"/>
      <c r="E607" s="3"/>
      <c r="F607" s="3"/>
      <c r="G607" s="3"/>
      <c r="H607" s="3"/>
      <c r="I607" s="3"/>
      <c r="J607" s="3"/>
      <c r="L607" s="3"/>
      <c r="N607" s="3"/>
      <c r="O607" s="3"/>
      <c r="P607" s="3"/>
      <c r="Q607" s="3"/>
    </row>
    <row r="608" spans="3:17">
      <c r="C608" s="3"/>
      <c r="D608" s="3"/>
      <c r="E608" s="3"/>
      <c r="F608" s="3"/>
      <c r="G608" s="3"/>
      <c r="H608" s="3"/>
      <c r="I608" s="3"/>
      <c r="J608" s="3"/>
      <c r="L608" s="3"/>
      <c r="N608" s="3"/>
      <c r="O608" s="3"/>
      <c r="P608" s="3"/>
      <c r="Q608" s="3"/>
    </row>
    <row r="609" spans="3:17">
      <c r="C609" s="3"/>
      <c r="D609" s="3"/>
      <c r="E609" s="3"/>
      <c r="F609" s="3"/>
      <c r="G609" s="3"/>
      <c r="H609" s="3"/>
      <c r="I609" s="3"/>
      <c r="J609" s="3"/>
      <c r="L609" s="3"/>
      <c r="N609" s="3"/>
      <c r="O609" s="3"/>
      <c r="P609" s="3"/>
      <c r="Q609" s="3"/>
    </row>
    <row r="610" spans="3:17">
      <c r="C610" s="3"/>
      <c r="D610" s="3"/>
      <c r="E610" s="3"/>
      <c r="F610" s="3"/>
      <c r="G610" s="3"/>
      <c r="H610" s="3"/>
      <c r="I610" s="3"/>
      <c r="J610" s="3"/>
      <c r="L610" s="3"/>
      <c r="N610" s="3"/>
      <c r="O610" s="3"/>
      <c r="P610" s="3"/>
      <c r="Q610" s="3"/>
    </row>
    <row r="611" spans="3:17">
      <c r="C611" s="3"/>
      <c r="D611" s="3"/>
      <c r="E611" s="3"/>
      <c r="F611" s="3"/>
      <c r="G611" s="3"/>
      <c r="H611" s="3"/>
      <c r="I611" s="3"/>
      <c r="J611" s="3"/>
      <c r="L611" s="3"/>
      <c r="N611" s="3"/>
      <c r="O611" s="3"/>
      <c r="P611" s="3"/>
      <c r="Q611" s="3"/>
    </row>
    <row r="612" spans="3:17">
      <c r="C612" s="3"/>
      <c r="D612" s="3"/>
      <c r="E612" s="3"/>
      <c r="F612" s="3"/>
      <c r="G612" s="3"/>
      <c r="H612" s="3"/>
      <c r="I612" s="3"/>
      <c r="J612" s="3"/>
      <c r="L612" s="3"/>
      <c r="N612" s="3"/>
      <c r="O612" s="3"/>
      <c r="P612" s="3"/>
      <c r="Q612" s="3"/>
    </row>
    <row r="613" spans="3:17">
      <c r="C613" s="3"/>
      <c r="D613" s="3"/>
      <c r="E613" s="3"/>
      <c r="F613" s="3"/>
      <c r="G613" s="3"/>
      <c r="H613" s="3"/>
      <c r="I613" s="3"/>
      <c r="J613" s="3"/>
      <c r="L613" s="3"/>
      <c r="N613" s="3"/>
      <c r="O613" s="3"/>
      <c r="P613" s="3"/>
      <c r="Q613" s="3"/>
    </row>
    <row r="614" spans="3:17">
      <c r="C614" s="3"/>
      <c r="D614" s="3"/>
      <c r="E614" s="3"/>
      <c r="F614" s="3"/>
      <c r="G614" s="3"/>
      <c r="H614" s="3"/>
      <c r="I614" s="3"/>
      <c r="J614" s="3"/>
      <c r="L614" s="3"/>
      <c r="N614" s="3"/>
      <c r="O614" s="3"/>
      <c r="P614" s="3"/>
      <c r="Q614" s="3"/>
    </row>
    <row r="615" spans="3:17">
      <c r="C615" s="3"/>
      <c r="D615" s="3"/>
      <c r="E615" s="3"/>
      <c r="F615" s="3"/>
      <c r="G615" s="3"/>
      <c r="H615" s="3"/>
      <c r="I615" s="3"/>
      <c r="J615" s="3"/>
      <c r="L615" s="3"/>
      <c r="N615" s="3"/>
      <c r="O615" s="3"/>
      <c r="P615" s="3"/>
      <c r="Q615" s="3"/>
    </row>
    <row r="616" spans="3:17">
      <c r="C616" s="3"/>
      <c r="D616" s="3"/>
      <c r="E616" s="3"/>
      <c r="F616" s="3"/>
      <c r="G616" s="3"/>
      <c r="H616" s="3"/>
      <c r="I616" s="3"/>
      <c r="J616" s="3"/>
      <c r="L616" s="3"/>
      <c r="N616" s="3"/>
      <c r="O616" s="3"/>
      <c r="P616" s="3"/>
      <c r="Q616" s="3"/>
    </row>
    <row r="617" spans="3:17">
      <c r="C617" s="3"/>
      <c r="D617" s="3"/>
      <c r="E617" s="3"/>
      <c r="F617" s="3"/>
      <c r="G617" s="3"/>
      <c r="H617" s="3"/>
      <c r="I617" s="3"/>
      <c r="J617" s="3"/>
      <c r="L617" s="3"/>
      <c r="N617" s="3"/>
      <c r="O617" s="3"/>
      <c r="P617" s="3"/>
      <c r="Q617" s="3"/>
    </row>
    <row r="618" spans="3:17">
      <c r="C618" s="3"/>
      <c r="D618" s="3"/>
      <c r="E618" s="3"/>
      <c r="F618" s="3"/>
      <c r="G618" s="3"/>
      <c r="H618" s="3"/>
      <c r="I618" s="3"/>
      <c r="J618" s="3"/>
      <c r="L618" s="3"/>
      <c r="N618" s="3"/>
      <c r="O618" s="3"/>
      <c r="P618" s="3"/>
      <c r="Q618" s="3"/>
    </row>
    <row r="619" spans="3:17">
      <c r="C619" s="3"/>
      <c r="D619" s="3"/>
      <c r="E619" s="3"/>
      <c r="F619" s="3"/>
      <c r="G619" s="3"/>
      <c r="H619" s="3"/>
      <c r="I619" s="3"/>
      <c r="J619" s="3"/>
      <c r="L619" s="3"/>
      <c r="N619" s="3"/>
      <c r="O619" s="3"/>
      <c r="P619" s="3"/>
      <c r="Q619" s="3"/>
    </row>
    <row r="620" spans="3:17">
      <c r="C620" s="3"/>
      <c r="D620" s="3"/>
      <c r="E620" s="3"/>
      <c r="F620" s="3"/>
      <c r="G620" s="3"/>
      <c r="H620" s="3"/>
      <c r="I620" s="3"/>
      <c r="J620" s="3"/>
      <c r="L620" s="3"/>
      <c r="N620" s="3"/>
      <c r="O620" s="3"/>
      <c r="P620" s="3"/>
      <c r="Q620" s="3"/>
    </row>
    <row r="621" spans="3:17">
      <c r="C621" s="3"/>
      <c r="D621" s="3"/>
      <c r="E621" s="3"/>
      <c r="F621" s="3"/>
      <c r="G621" s="3"/>
      <c r="H621" s="3"/>
      <c r="I621" s="3"/>
      <c r="J621" s="3"/>
      <c r="L621" s="3"/>
      <c r="N621" s="3"/>
      <c r="O621" s="3"/>
      <c r="P621" s="3"/>
      <c r="Q621" s="3"/>
    </row>
    <row r="622" spans="3:17">
      <c r="C622" s="3"/>
      <c r="D622" s="3"/>
      <c r="E622" s="3"/>
      <c r="F622" s="3"/>
      <c r="G622" s="3"/>
      <c r="H622" s="3"/>
      <c r="I622" s="3"/>
      <c r="J622" s="3"/>
      <c r="L622" s="3"/>
      <c r="N622" s="3"/>
      <c r="O622" s="3"/>
      <c r="P622" s="3"/>
      <c r="Q622" s="3"/>
    </row>
    <row r="623" spans="3:17">
      <c r="C623" s="3"/>
      <c r="D623" s="3"/>
      <c r="E623" s="3"/>
      <c r="F623" s="3"/>
      <c r="G623" s="3"/>
      <c r="H623" s="3"/>
      <c r="I623" s="3"/>
      <c r="J623" s="3"/>
      <c r="L623" s="3"/>
      <c r="N623" s="3"/>
      <c r="O623" s="3"/>
      <c r="P623" s="3"/>
      <c r="Q623" s="3"/>
    </row>
    <row r="624" spans="3:17">
      <c r="C624" s="3"/>
      <c r="D624" s="3"/>
      <c r="E624" s="3"/>
      <c r="F624" s="3"/>
      <c r="G624" s="3"/>
      <c r="H624" s="3"/>
      <c r="I624" s="3"/>
      <c r="J624" s="3"/>
      <c r="L624" s="3"/>
      <c r="N624" s="3"/>
      <c r="O624" s="3"/>
      <c r="P624" s="3"/>
      <c r="Q624" s="3"/>
    </row>
    <row r="625" spans="3:17">
      <c r="C625" s="3"/>
      <c r="D625" s="3"/>
      <c r="E625" s="3"/>
      <c r="F625" s="3"/>
      <c r="G625" s="3"/>
      <c r="H625" s="3"/>
      <c r="I625" s="3"/>
      <c r="J625" s="3"/>
      <c r="L625" s="3"/>
      <c r="N625" s="3"/>
      <c r="O625" s="3"/>
      <c r="P625" s="3"/>
      <c r="Q625" s="3"/>
    </row>
    <row r="626" spans="3:17">
      <c r="C626" s="3"/>
      <c r="D626" s="3"/>
      <c r="E626" s="3"/>
      <c r="F626" s="3"/>
      <c r="G626" s="3"/>
      <c r="H626" s="3"/>
      <c r="I626" s="3"/>
      <c r="J626" s="3"/>
      <c r="L626" s="3"/>
      <c r="N626" s="3"/>
      <c r="O626" s="3"/>
      <c r="P626" s="3"/>
      <c r="Q626" s="3"/>
    </row>
    <row r="627" spans="3:17">
      <c r="C627" s="3"/>
      <c r="D627" s="3"/>
      <c r="E627" s="3"/>
      <c r="F627" s="3"/>
      <c r="G627" s="3"/>
      <c r="H627" s="3"/>
      <c r="I627" s="3"/>
      <c r="J627" s="3"/>
      <c r="L627" s="3"/>
      <c r="N627" s="3"/>
      <c r="O627" s="3"/>
      <c r="P627" s="3"/>
      <c r="Q627" s="3"/>
    </row>
    <row r="628" spans="3:17">
      <c r="C628" s="3"/>
      <c r="D628" s="3"/>
      <c r="E628" s="3"/>
      <c r="F628" s="3"/>
      <c r="G628" s="3"/>
      <c r="H628" s="3"/>
      <c r="I628" s="3"/>
      <c r="J628" s="3"/>
      <c r="L628" s="3"/>
      <c r="N628" s="3"/>
      <c r="O628" s="3"/>
      <c r="P628" s="3"/>
      <c r="Q628" s="3"/>
    </row>
    <row r="629" spans="3:17">
      <c r="C629" s="3"/>
      <c r="D629" s="3"/>
      <c r="E629" s="3"/>
      <c r="F629" s="3"/>
      <c r="G629" s="3"/>
      <c r="H629" s="3"/>
      <c r="I629" s="3"/>
      <c r="J629" s="3"/>
      <c r="L629" s="3"/>
      <c r="N629" s="3"/>
      <c r="O629" s="3"/>
      <c r="P629" s="3"/>
      <c r="Q629" s="3"/>
    </row>
    <row r="630" spans="3:17">
      <c r="C630" s="3"/>
      <c r="D630" s="3"/>
      <c r="E630" s="3"/>
      <c r="F630" s="3"/>
      <c r="G630" s="3"/>
      <c r="H630" s="3"/>
      <c r="I630" s="3"/>
      <c r="J630" s="3"/>
      <c r="L630" s="3"/>
      <c r="N630" s="3"/>
      <c r="O630" s="3"/>
      <c r="P630" s="3"/>
      <c r="Q630" s="3"/>
    </row>
    <row r="631" spans="3:17">
      <c r="C631" s="3"/>
      <c r="D631" s="3"/>
      <c r="E631" s="3"/>
      <c r="F631" s="3"/>
      <c r="G631" s="3"/>
      <c r="H631" s="3"/>
      <c r="I631" s="3"/>
      <c r="J631" s="3"/>
      <c r="L631" s="3"/>
      <c r="N631" s="3"/>
      <c r="O631" s="3"/>
      <c r="P631" s="3"/>
      <c r="Q631" s="3"/>
    </row>
    <row r="632" spans="3:17">
      <c r="C632" s="3"/>
      <c r="D632" s="3"/>
      <c r="E632" s="3"/>
      <c r="F632" s="3"/>
      <c r="G632" s="3"/>
      <c r="H632" s="3"/>
      <c r="I632" s="3"/>
      <c r="J632" s="3"/>
      <c r="L632" s="3"/>
      <c r="N632" s="3"/>
      <c r="O632" s="3"/>
      <c r="P632" s="3"/>
      <c r="Q632" s="3"/>
    </row>
    <row r="633" spans="3:17">
      <c r="C633" s="3"/>
      <c r="D633" s="3"/>
      <c r="E633" s="3"/>
      <c r="F633" s="3"/>
      <c r="G633" s="3"/>
      <c r="H633" s="3"/>
      <c r="I633" s="3"/>
      <c r="J633" s="3"/>
      <c r="L633" s="3"/>
      <c r="N633" s="3"/>
      <c r="O633" s="3"/>
      <c r="P633" s="3"/>
      <c r="Q633" s="3"/>
    </row>
    <row r="634" spans="3:17">
      <c r="C634" s="3"/>
      <c r="D634" s="3"/>
      <c r="E634" s="3"/>
      <c r="F634" s="3"/>
      <c r="G634" s="3"/>
      <c r="H634" s="3"/>
      <c r="I634" s="3"/>
      <c r="J634" s="3"/>
      <c r="L634" s="3"/>
      <c r="N634" s="3"/>
      <c r="O634" s="3"/>
      <c r="P634" s="3"/>
      <c r="Q634" s="3"/>
    </row>
    <row r="635" spans="3:17">
      <c r="C635" s="3"/>
      <c r="D635" s="3"/>
      <c r="E635" s="3"/>
      <c r="F635" s="3"/>
      <c r="G635" s="3"/>
      <c r="H635" s="3"/>
      <c r="I635" s="3"/>
      <c r="J635" s="3"/>
      <c r="L635" s="3"/>
      <c r="N635" s="3"/>
      <c r="O635" s="3"/>
      <c r="P635" s="3"/>
      <c r="Q635" s="3"/>
    </row>
    <row r="636" spans="3:17">
      <c r="C636" s="3"/>
      <c r="D636" s="3"/>
      <c r="E636" s="3"/>
      <c r="F636" s="3"/>
      <c r="G636" s="3"/>
      <c r="H636" s="3"/>
      <c r="I636" s="3"/>
      <c r="J636" s="3"/>
      <c r="L636" s="3"/>
      <c r="N636" s="3"/>
      <c r="O636" s="3"/>
      <c r="P636" s="3"/>
      <c r="Q636" s="3"/>
    </row>
    <row r="637" spans="3:17">
      <c r="C637" s="3"/>
      <c r="D637" s="3"/>
      <c r="E637" s="3"/>
      <c r="F637" s="3"/>
      <c r="G637" s="3"/>
      <c r="H637" s="3"/>
      <c r="I637" s="3"/>
      <c r="J637" s="3"/>
      <c r="L637" s="3"/>
      <c r="N637" s="3"/>
      <c r="O637" s="3"/>
      <c r="P637" s="3"/>
      <c r="Q637" s="3"/>
    </row>
    <row r="638" spans="3:17">
      <c r="C638" s="3"/>
      <c r="D638" s="3"/>
      <c r="E638" s="3"/>
      <c r="F638" s="3"/>
      <c r="G638" s="3"/>
      <c r="H638" s="3"/>
      <c r="I638" s="3"/>
      <c r="J638" s="3"/>
      <c r="L638" s="3"/>
      <c r="N638" s="3"/>
      <c r="O638" s="3"/>
      <c r="P638" s="3"/>
      <c r="Q638" s="3"/>
    </row>
    <row r="639" spans="3:17">
      <c r="C639" s="3"/>
      <c r="D639" s="3"/>
      <c r="E639" s="3"/>
      <c r="F639" s="3"/>
      <c r="G639" s="3"/>
      <c r="H639" s="3"/>
      <c r="I639" s="3"/>
      <c r="J639" s="3"/>
      <c r="L639" s="3"/>
      <c r="N639" s="3"/>
      <c r="O639" s="3"/>
      <c r="P639" s="3"/>
      <c r="Q639" s="3"/>
    </row>
    <row r="640" spans="3:17">
      <c r="C640" s="3"/>
      <c r="D640" s="3"/>
      <c r="E640" s="3"/>
      <c r="F640" s="3"/>
      <c r="G640" s="3"/>
      <c r="H640" s="3"/>
      <c r="I640" s="3"/>
      <c r="J640" s="3"/>
      <c r="L640" s="3"/>
      <c r="N640" s="3"/>
      <c r="O640" s="3"/>
      <c r="P640" s="3"/>
      <c r="Q640" s="3"/>
    </row>
    <row r="641" spans="3:17">
      <c r="C641" s="3"/>
      <c r="D641" s="3"/>
      <c r="E641" s="3"/>
      <c r="F641" s="3"/>
      <c r="G641" s="3"/>
      <c r="H641" s="3"/>
      <c r="I641" s="3"/>
      <c r="J641" s="3"/>
      <c r="L641" s="3"/>
      <c r="N641" s="3"/>
      <c r="O641" s="3"/>
      <c r="P641" s="3"/>
      <c r="Q641" s="3"/>
    </row>
    <row r="642" spans="3:17">
      <c r="C642" s="3"/>
      <c r="D642" s="3"/>
      <c r="E642" s="3"/>
      <c r="F642" s="3"/>
      <c r="G642" s="3"/>
      <c r="H642" s="3"/>
      <c r="I642" s="3"/>
      <c r="J642" s="3"/>
      <c r="L642" s="3"/>
      <c r="N642" s="3"/>
      <c r="O642" s="3"/>
      <c r="P642" s="3"/>
      <c r="Q642" s="3"/>
    </row>
    <row r="643" spans="3:17">
      <c r="C643" s="3"/>
      <c r="D643" s="3"/>
      <c r="E643" s="3"/>
      <c r="F643" s="3"/>
      <c r="G643" s="3"/>
      <c r="H643" s="3"/>
      <c r="I643" s="3"/>
      <c r="J643" s="3"/>
      <c r="L643" s="3"/>
      <c r="N643" s="3"/>
      <c r="O643" s="3"/>
      <c r="P643" s="3"/>
      <c r="Q643" s="3"/>
    </row>
    <row r="644" spans="3:17">
      <c r="C644" s="3"/>
      <c r="D644" s="3"/>
      <c r="E644" s="3"/>
      <c r="F644" s="3"/>
      <c r="G644" s="3"/>
      <c r="H644" s="3"/>
      <c r="I644" s="3"/>
      <c r="J644" s="3"/>
      <c r="L644" s="3"/>
      <c r="N644" s="3"/>
      <c r="O644" s="3"/>
      <c r="P644" s="3"/>
      <c r="Q644" s="3"/>
    </row>
    <row r="645" spans="3:17">
      <c r="C645" s="3"/>
      <c r="D645" s="3"/>
      <c r="E645" s="3"/>
      <c r="F645" s="3"/>
      <c r="G645" s="3"/>
      <c r="H645" s="3"/>
      <c r="I645" s="3"/>
      <c r="J645" s="3"/>
      <c r="L645" s="3"/>
      <c r="N645" s="3"/>
      <c r="O645" s="3"/>
      <c r="P645" s="3"/>
      <c r="Q645" s="3"/>
    </row>
    <row r="646" spans="3:17">
      <c r="C646" s="3"/>
      <c r="D646" s="3"/>
      <c r="E646" s="3"/>
      <c r="F646" s="3"/>
      <c r="G646" s="3"/>
      <c r="H646" s="3"/>
      <c r="I646" s="3"/>
      <c r="J646" s="3"/>
      <c r="L646" s="3"/>
      <c r="N646" s="3"/>
      <c r="O646" s="3"/>
      <c r="P646" s="3"/>
      <c r="Q646" s="3"/>
    </row>
    <row r="647" spans="3:17">
      <c r="C647" s="3"/>
      <c r="D647" s="3"/>
      <c r="E647" s="3"/>
      <c r="F647" s="3"/>
      <c r="G647" s="3"/>
      <c r="H647" s="3"/>
      <c r="I647" s="3"/>
      <c r="J647" s="3"/>
      <c r="L647" s="3"/>
      <c r="N647" s="3"/>
      <c r="O647" s="3"/>
      <c r="P647" s="3"/>
      <c r="Q647" s="3"/>
    </row>
    <row r="648" spans="3:17">
      <c r="C648" s="3"/>
      <c r="D648" s="3"/>
      <c r="E648" s="3"/>
      <c r="F648" s="3"/>
      <c r="G648" s="3"/>
      <c r="H648" s="3"/>
      <c r="I648" s="3"/>
      <c r="J648" s="3"/>
      <c r="L648" s="3"/>
      <c r="N648" s="3"/>
      <c r="O648" s="3"/>
      <c r="P648" s="3"/>
      <c r="Q648" s="3"/>
    </row>
    <row r="649" spans="3:17">
      <c r="C649" s="3"/>
      <c r="D649" s="3"/>
      <c r="E649" s="3"/>
      <c r="F649" s="3"/>
      <c r="G649" s="3"/>
      <c r="H649" s="3"/>
      <c r="I649" s="3"/>
      <c r="J649" s="3"/>
      <c r="L649" s="3"/>
      <c r="N649" s="3"/>
      <c r="O649" s="3"/>
      <c r="P649" s="3"/>
      <c r="Q649" s="3"/>
    </row>
    <row r="650" spans="3:17">
      <c r="C650" s="3"/>
      <c r="D650" s="3"/>
      <c r="E650" s="3"/>
      <c r="F650" s="3"/>
      <c r="G650" s="3"/>
      <c r="H650" s="3"/>
      <c r="I650" s="3"/>
      <c r="J650" s="3"/>
      <c r="L650" s="3"/>
      <c r="N650" s="3"/>
      <c r="O650" s="3"/>
      <c r="P650" s="3"/>
      <c r="Q650" s="3"/>
    </row>
    <row r="651" spans="3:17">
      <c r="C651" s="3"/>
      <c r="D651" s="3"/>
      <c r="E651" s="3"/>
      <c r="F651" s="3"/>
      <c r="G651" s="3"/>
      <c r="H651" s="3"/>
      <c r="I651" s="3"/>
      <c r="J651" s="3"/>
      <c r="L651" s="3"/>
      <c r="N651" s="3"/>
      <c r="O651" s="3"/>
      <c r="P651" s="3"/>
      <c r="Q651" s="3"/>
    </row>
    <row r="652" spans="3:17">
      <c r="C652" s="3"/>
      <c r="D652" s="3"/>
      <c r="E652" s="3"/>
      <c r="F652" s="3"/>
      <c r="G652" s="3"/>
      <c r="H652" s="3"/>
      <c r="I652" s="3"/>
      <c r="J652" s="3"/>
      <c r="L652" s="3"/>
      <c r="N652" s="3"/>
      <c r="O652" s="3"/>
      <c r="P652" s="3"/>
      <c r="Q652" s="3"/>
    </row>
    <row r="653" spans="3:17">
      <c r="C653" s="3"/>
      <c r="D653" s="3"/>
      <c r="E653" s="3"/>
      <c r="F653" s="3"/>
      <c r="G653" s="3"/>
      <c r="H653" s="3"/>
      <c r="I653" s="3"/>
      <c r="J653" s="3"/>
      <c r="L653" s="3"/>
      <c r="N653" s="3"/>
      <c r="O653" s="3"/>
      <c r="P653" s="3"/>
      <c r="Q653" s="3"/>
    </row>
    <row r="654" spans="3:17">
      <c r="C654" s="3"/>
      <c r="D654" s="3"/>
      <c r="E654" s="3"/>
      <c r="F654" s="3"/>
      <c r="G654" s="3"/>
      <c r="H654" s="3"/>
      <c r="I654" s="3"/>
      <c r="J654" s="3"/>
      <c r="L654" s="3"/>
      <c r="N654" s="3"/>
      <c r="O654" s="3"/>
      <c r="P654" s="3"/>
      <c r="Q654" s="3"/>
    </row>
    <row r="655" spans="3:17">
      <c r="C655" s="3"/>
      <c r="D655" s="3"/>
      <c r="E655" s="3"/>
      <c r="F655" s="3"/>
      <c r="G655" s="3"/>
      <c r="H655" s="3"/>
      <c r="I655" s="3"/>
      <c r="J655" s="3"/>
      <c r="L655" s="3"/>
      <c r="N655" s="3"/>
      <c r="O655" s="3"/>
      <c r="P655" s="3"/>
      <c r="Q655" s="3"/>
    </row>
    <row r="656" spans="3:17">
      <c r="C656" s="3"/>
      <c r="D656" s="3"/>
      <c r="E656" s="3"/>
      <c r="F656" s="3"/>
      <c r="G656" s="3"/>
      <c r="H656" s="3"/>
      <c r="I656" s="3"/>
      <c r="J656" s="3"/>
      <c r="L656" s="3"/>
      <c r="N656" s="3"/>
      <c r="O656" s="3"/>
      <c r="P656" s="3"/>
      <c r="Q656" s="3"/>
    </row>
    <row r="657" spans="3:17">
      <c r="C657" s="3"/>
      <c r="D657" s="3"/>
      <c r="E657" s="3"/>
      <c r="F657" s="3"/>
      <c r="G657" s="3"/>
      <c r="H657" s="3"/>
      <c r="I657" s="3"/>
      <c r="J657" s="3"/>
      <c r="L657" s="3"/>
      <c r="N657" s="3"/>
      <c r="O657" s="3"/>
      <c r="P657" s="3"/>
      <c r="Q657" s="3"/>
    </row>
    <row r="658" spans="3:17">
      <c r="C658" s="3"/>
      <c r="D658" s="3"/>
      <c r="E658" s="3"/>
      <c r="F658" s="3"/>
      <c r="G658" s="3"/>
      <c r="H658" s="3"/>
      <c r="I658" s="3"/>
      <c r="J658" s="3"/>
      <c r="L658" s="3"/>
      <c r="N658" s="3"/>
      <c r="O658" s="3"/>
      <c r="P658" s="3"/>
      <c r="Q658" s="3"/>
    </row>
    <row r="659" spans="3:17">
      <c r="C659" s="3"/>
      <c r="D659" s="3"/>
      <c r="E659" s="3"/>
      <c r="F659" s="3"/>
      <c r="G659" s="3"/>
      <c r="H659" s="3"/>
      <c r="I659" s="3"/>
      <c r="J659" s="3"/>
      <c r="L659" s="3"/>
      <c r="N659" s="3"/>
      <c r="O659" s="3"/>
      <c r="P659" s="3"/>
      <c r="Q659" s="3"/>
    </row>
    <row r="660" spans="3:17">
      <c r="C660" s="3"/>
      <c r="D660" s="3"/>
      <c r="E660" s="3"/>
      <c r="F660" s="3"/>
      <c r="G660" s="3"/>
      <c r="H660" s="3"/>
      <c r="I660" s="3"/>
      <c r="J660" s="3"/>
      <c r="L660" s="3"/>
      <c r="N660" s="3"/>
      <c r="O660" s="3"/>
      <c r="P660" s="3"/>
      <c r="Q660" s="3"/>
    </row>
    <row r="661" spans="3:17">
      <c r="C661" s="3"/>
      <c r="D661" s="3"/>
      <c r="E661" s="3"/>
      <c r="F661" s="3"/>
      <c r="G661" s="3"/>
      <c r="H661" s="3"/>
      <c r="I661" s="3"/>
      <c r="J661" s="3"/>
      <c r="L661" s="3"/>
      <c r="N661" s="3"/>
      <c r="O661" s="3"/>
      <c r="P661" s="3"/>
      <c r="Q661" s="3"/>
    </row>
    <row r="662" spans="3:17">
      <c r="C662" s="3"/>
      <c r="D662" s="3"/>
      <c r="E662" s="3"/>
      <c r="F662" s="3"/>
      <c r="G662" s="3"/>
      <c r="H662" s="3"/>
      <c r="I662" s="3"/>
      <c r="J662" s="3"/>
      <c r="L662" s="3"/>
      <c r="N662" s="3"/>
      <c r="O662" s="3"/>
      <c r="P662" s="3"/>
      <c r="Q662" s="3"/>
    </row>
    <row r="663" spans="3:17">
      <c r="C663" s="3"/>
      <c r="D663" s="3"/>
      <c r="E663" s="3"/>
      <c r="F663" s="3"/>
      <c r="G663" s="3"/>
      <c r="H663" s="3"/>
      <c r="I663" s="3"/>
      <c r="J663" s="3"/>
      <c r="L663" s="3"/>
      <c r="N663" s="3"/>
      <c r="O663" s="3"/>
      <c r="P663" s="3"/>
      <c r="Q663" s="3"/>
    </row>
    <row r="664" spans="3:17">
      <c r="C664" s="3"/>
      <c r="D664" s="3"/>
      <c r="E664" s="3"/>
      <c r="F664" s="3"/>
      <c r="G664" s="3"/>
      <c r="H664" s="3"/>
      <c r="I664" s="3"/>
      <c r="J664" s="3"/>
      <c r="L664" s="3"/>
      <c r="N664" s="3"/>
      <c r="O664" s="3"/>
      <c r="P664" s="3"/>
      <c r="Q664" s="3"/>
    </row>
    <row r="665" spans="3:17">
      <c r="C665" s="3"/>
      <c r="D665" s="3"/>
      <c r="E665" s="3"/>
      <c r="F665" s="3"/>
      <c r="G665" s="3"/>
      <c r="H665" s="3"/>
      <c r="I665" s="3"/>
      <c r="J665" s="3"/>
      <c r="L665" s="3"/>
      <c r="N665" s="3"/>
      <c r="O665" s="3"/>
      <c r="P665" s="3"/>
      <c r="Q665" s="3"/>
    </row>
    <row r="666" spans="3:17">
      <c r="C666" s="3"/>
      <c r="D666" s="3"/>
      <c r="E666" s="3"/>
      <c r="F666" s="3"/>
      <c r="G666" s="3"/>
      <c r="H666" s="3"/>
      <c r="I666" s="3"/>
      <c r="J666" s="3"/>
      <c r="L666" s="3"/>
      <c r="N666" s="3"/>
      <c r="O666" s="3"/>
      <c r="P666" s="3"/>
      <c r="Q666" s="3"/>
    </row>
    <row r="667" spans="3:17">
      <c r="C667" s="3"/>
      <c r="D667" s="3"/>
      <c r="E667" s="3"/>
      <c r="F667" s="3"/>
      <c r="G667" s="3"/>
      <c r="H667" s="3"/>
      <c r="I667" s="3"/>
      <c r="J667" s="3"/>
      <c r="L667" s="3"/>
      <c r="N667" s="3"/>
      <c r="O667" s="3"/>
      <c r="P667" s="3"/>
      <c r="Q667" s="3"/>
    </row>
    <row r="668" spans="3:17">
      <c r="C668" s="3"/>
      <c r="D668" s="3"/>
      <c r="E668" s="3"/>
      <c r="F668" s="3"/>
      <c r="G668" s="3"/>
      <c r="H668" s="3"/>
      <c r="I668" s="3"/>
      <c r="J668" s="3"/>
      <c r="L668" s="3"/>
      <c r="N668" s="3"/>
      <c r="O668" s="3"/>
      <c r="P668" s="3"/>
      <c r="Q668" s="3"/>
    </row>
    <row r="669" spans="3:17">
      <c r="C669" s="3"/>
      <c r="D669" s="3"/>
      <c r="E669" s="3"/>
      <c r="F669" s="3"/>
      <c r="G669" s="3"/>
      <c r="H669" s="3"/>
      <c r="I669" s="3"/>
      <c r="J669" s="3"/>
      <c r="L669" s="3"/>
      <c r="N669" s="3"/>
      <c r="O669" s="3"/>
      <c r="P669" s="3"/>
      <c r="Q669" s="3"/>
    </row>
    <row r="670" spans="3:17">
      <c r="C670" s="3"/>
      <c r="D670" s="3"/>
      <c r="E670" s="3"/>
      <c r="F670" s="3"/>
      <c r="G670" s="3"/>
      <c r="H670" s="3"/>
      <c r="I670" s="3"/>
      <c r="J670" s="3"/>
      <c r="L670" s="3"/>
      <c r="N670" s="3"/>
      <c r="O670" s="3"/>
      <c r="P670" s="3"/>
      <c r="Q670" s="3"/>
    </row>
    <row r="671" spans="3:17">
      <c r="C671" s="3"/>
      <c r="D671" s="3"/>
      <c r="E671" s="3"/>
      <c r="F671" s="3"/>
      <c r="G671" s="3"/>
      <c r="H671" s="3"/>
      <c r="I671" s="3"/>
      <c r="J671" s="3"/>
      <c r="L671" s="3"/>
      <c r="N671" s="3"/>
      <c r="O671" s="3"/>
      <c r="P671" s="3"/>
      <c r="Q671" s="3"/>
    </row>
    <row r="672" spans="3:17">
      <c r="C672" s="3"/>
      <c r="D672" s="3"/>
      <c r="E672" s="3"/>
      <c r="F672" s="3"/>
      <c r="G672" s="3"/>
      <c r="H672" s="3"/>
      <c r="I672" s="3"/>
      <c r="J672" s="3"/>
      <c r="L672" s="3"/>
      <c r="N672" s="3"/>
      <c r="O672" s="3"/>
      <c r="P672" s="3"/>
      <c r="Q672" s="3"/>
    </row>
    <row r="673" spans="3:17">
      <c r="C673" s="3"/>
      <c r="D673" s="3"/>
      <c r="E673" s="3"/>
      <c r="F673" s="3"/>
      <c r="G673" s="3"/>
      <c r="H673" s="3"/>
      <c r="I673" s="3"/>
      <c r="J673" s="3"/>
      <c r="L673" s="3"/>
      <c r="N673" s="3"/>
      <c r="O673" s="3"/>
      <c r="P673" s="3"/>
      <c r="Q673" s="3"/>
    </row>
    <row r="674" spans="3:17">
      <c r="C674" s="3"/>
      <c r="D674" s="3"/>
      <c r="E674" s="3"/>
      <c r="F674" s="3"/>
      <c r="G674" s="3"/>
      <c r="H674" s="3"/>
      <c r="I674" s="3"/>
      <c r="J674" s="3"/>
      <c r="L674" s="3"/>
      <c r="N674" s="3"/>
      <c r="O674" s="3"/>
      <c r="P674" s="3"/>
      <c r="Q674" s="3"/>
    </row>
    <row r="675" spans="3:17">
      <c r="C675" s="3"/>
      <c r="D675" s="3"/>
      <c r="E675" s="3"/>
      <c r="F675" s="3"/>
      <c r="G675" s="3"/>
      <c r="H675" s="3"/>
      <c r="I675" s="3"/>
      <c r="J675" s="3"/>
      <c r="L675" s="3"/>
      <c r="N675" s="3"/>
      <c r="O675" s="3"/>
      <c r="P675" s="3"/>
      <c r="Q675" s="3"/>
    </row>
    <row r="676" spans="3:17">
      <c r="C676" s="3"/>
      <c r="D676" s="3"/>
      <c r="E676" s="3"/>
      <c r="F676" s="3"/>
      <c r="G676" s="3"/>
      <c r="H676" s="3"/>
      <c r="I676" s="3"/>
      <c r="J676" s="3"/>
      <c r="L676" s="3"/>
      <c r="N676" s="3"/>
      <c r="O676" s="3"/>
      <c r="P676" s="3"/>
      <c r="Q676" s="3"/>
    </row>
    <row r="677" spans="3:17">
      <c r="C677" s="3"/>
      <c r="D677" s="3"/>
      <c r="E677" s="3"/>
      <c r="F677" s="3"/>
      <c r="G677" s="3"/>
      <c r="H677" s="3"/>
      <c r="I677" s="3"/>
      <c r="J677" s="3"/>
      <c r="L677" s="3"/>
      <c r="N677" s="3"/>
      <c r="O677" s="3"/>
      <c r="P677" s="3"/>
      <c r="Q677" s="3"/>
    </row>
    <row r="678" spans="3:17">
      <c r="C678" s="3"/>
      <c r="D678" s="3"/>
      <c r="E678" s="3"/>
      <c r="F678" s="3"/>
      <c r="G678" s="3"/>
      <c r="H678" s="3"/>
      <c r="I678" s="3"/>
      <c r="J678" s="3"/>
      <c r="L678" s="3"/>
      <c r="N678" s="3"/>
      <c r="O678" s="3"/>
      <c r="P678" s="3"/>
      <c r="Q678" s="3"/>
    </row>
    <row r="679" spans="3:17">
      <c r="C679" s="3"/>
      <c r="D679" s="3"/>
      <c r="E679" s="3"/>
      <c r="F679" s="3"/>
      <c r="G679" s="3"/>
      <c r="H679" s="3"/>
      <c r="I679" s="3"/>
      <c r="J679" s="3"/>
      <c r="L679" s="3"/>
      <c r="N679" s="3"/>
      <c r="O679" s="3"/>
      <c r="P679" s="3"/>
      <c r="Q679" s="3"/>
    </row>
    <row r="680" spans="3:17">
      <c r="C680" s="3"/>
      <c r="D680" s="3"/>
      <c r="E680" s="3"/>
      <c r="F680" s="3"/>
      <c r="G680" s="3"/>
      <c r="H680" s="3"/>
      <c r="I680" s="3"/>
      <c r="J680" s="3"/>
      <c r="L680" s="3"/>
      <c r="N680" s="3"/>
      <c r="O680" s="3"/>
      <c r="P680" s="3"/>
      <c r="Q680" s="3"/>
    </row>
    <row r="681" spans="3:17">
      <c r="C681" s="3"/>
      <c r="D681" s="3"/>
      <c r="E681" s="3"/>
      <c r="F681" s="3"/>
      <c r="G681" s="3"/>
      <c r="H681" s="3"/>
      <c r="I681" s="3"/>
      <c r="J681" s="3"/>
      <c r="L681" s="3"/>
      <c r="N681" s="3"/>
      <c r="O681" s="3"/>
      <c r="P681" s="3"/>
      <c r="Q681" s="3"/>
    </row>
    <row r="682" spans="3:17">
      <c r="C682" s="3"/>
      <c r="D682" s="3"/>
      <c r="E682" s="3"/>
      <c r="F682" s="3"/>
      <c r="G682" s="3"/>
      <c r="H682" s="3"/>
      <c r="I682" s="3"/>
      <c r="J682" s="3"/>
      <c r="L682" s="3"/>
      <c r="N682" s="3"/>
      <c r="O682" s="3"/>
      <c r="P682" s="3"/>
      <c r="Q682" s="3"/>
    </row>
    <row r="683" spans="3:17">
      <c r="C683" s="3"/>
      <c r="D683" s="3"/>
      <c r="E683" s="3"/>
      <c r="F683" s="3"/>
      <c r="G683" s="3"/>
      <c r="H683" s="3"/>
      <c r="I683" s="3"/>
      <c r="J683" s="3"/>
      <c r="L683" s="3"/>
      <c r="N683" s="3"/>
      <c r="O683" s="3"/>
      <c r="P683" s="3"/>
      <c r="Q683" s="3"/>
    </row>
    <row r="684" spans="3:17">
      <c r="C684" s="3"/>
      <c r="D684" s="3"/>
      <c r="E684" s="3"/>
      <c r="F684" s="3"/>
      <c r="G684" s="3"/>
      <c r="H684" s="3"/>
      <c r="I684" s="3"/>
      <c r="J684" s="3"/>
      <c r="L684" s="3"/>
      <c r="N684" s="3"/>
      <c r="O684" s="3"/>
      <c r="P684" s="3"/>
      <c r="Q684" s="3"/>
    </row>
    <row r="685" spans="3:17">
      <c r="C685" s="3"/>
      <c r="D685" s="3"/>
      <c r="E685" s="3"/>
      <c r="F685" s="3"/>
      <c r="G685" s="3"/>
      <c r="H685" s="3"/>
      <c r="I685" s="3"/>
      <c r="J685" s="3"/>
      <c r="L685" s="3"/>
      <c r="N685" s="3"/>
      <c r="O685" s="3"/>
      <c r="P685" s="3"/>
      <c r="Q685" s="3"/>
    </row>
    <row r="686" spans="3:17">
      <c r="C686" s="3"/>
      <c r="D686" s="3"/>
      <c r="E686" s="3"/>
      <c r="F686" s="3"/>
      <c r="G686" s="3"/>
      <c r="H686" s="3"/>
      <c r="I686" s="3"/>
      <c r="J686" s="3"/>
      <c r="L686" s="3"/>
      <c r="N686" s="3"/>
      <c r="O686" s="3"/>
      <c r="P686" s="3"/>
      <c r="Q686" s="3"/>
    </row>
    <row r="687" spans="3:17">
      <c r="C687" s="3"/>
      <c r="D687" s="3"/>
      <c r="E687" s="3"/>
      <c r="F687" s="3"/>
      <c r="G687" s="3"/>
      <c r="H687" s="3"/>
      <c r="I687" s="3"/>
      <c r="J687" s="3"/>
      <c r="L687" s="3"/>
      <c r="N687" s="3"/>
      <c r="O687" s="3"/>
      <c r="P687" s="3"/>
      <c r="Q687" s="3"/>
    </row>
    <row r="688" spans="3:17">
      <c r="C688" s="3"/>
      <c r="D688" s="3"/>
      <c r="E688" s="3"/>
      <c r="F688" s="3"/>
      <c r="G688" s="3"/>
      <c r="H688" s="3"/>
      <c r="I688" s="3"/>
      <c r="J688" s="3"/>
      <c r="L688" s="3"/>
      <c r="N688" s="3"/>
      <c r="O688" s="3"/>
      <c r="P688" s="3"/>
      <c r="Q688" s="3"/>
    </row>
    <row r="689" spans="3:17">
      <c r="C689" s="3"/>
      <c r="D689" s="3"/>
      <c r="E689" s="3"/>
      <c r="F689" s="3"/>
      <c r="G689" s="3"/>
      <c r="H689" s="3"/>
      <c r="I689" s="3"/>
      <c r="J689" s="3"/>
      <c r="L689" s="3"/>
      <c r="N689" s="3"/>
      <c r="O689" s="3"/>
      <c r="P689" s="3"/>
      <c r="Q689" s="3"/>
    </row>
    <row r="690" spans="3:17">
      <c r="C690" s="3"/>
      <c r="D690" s="3"/>
      <c r="E690" s="3"/>
      <c r="F690" s="3"/>
      <c r="G690" s="3"/>
      <c r="H690" s="3"/>
      <c r="I690" s="3"/>
      <c r="J690" s="3"/>
      <c r="L690" s="3"/>
      <c r="N690" s="3"/>
      <c r="O690" s="3"/>
      <c r="P690" s="3"/>
      <c r="Q690" s="3"/>
    </row>
    <row r="691" spans="3:17">
      <c r="C691" s="3"/>
      <c r="D691" s="3"/>
      <c r="E691" s="3"/>
      <c r="F691" s="3"/>
      <c r="G691" s="3"/>
      <c r="H691" s="3"/>
      <c r="I691" s="3"/>
      <c r="J691" s="3"/>
      <c r="L691" s="3"/>
      <c r="N691" s="3"/>
      <c r="O691" s="3"/>
      <c r="P691" s="3"/>
      <c r="Q691" s="3"/>
    </row>
    <row r="692" spans="3:17">
      <c r="C692" s="3"/>
      <c r="D692" s="3"/>
      <c r="E692" s="3"/>
      <c r="F692" s="3"/>
      <c r="G692" s="3"/>
      <c r="H692" s="3"/>
      <c r="I692" s="3"/>
      <c r="J692" s="3"/>
      <c r="L692" s="3"/>
      <c r="N692" s="3"/>
      <c r="O692" s="3"/>
      <c r="P692" s="3"/>
      <c r="Q692" s="3"/>
    </row>
    <row r="693" spans="3:17">
      <c r="C693" s="3"/>
      <c r="D693" s="3"/>
      <c r="E693" s="3"/>
      <c r="F693" s="3"/>
      <c r="G693" s="3"/>
      <c r="H693" s="3"/>
      <c r="I693" s="3"/>
      <c r="J693" s="3"/>
      <c r="L693" s="3"/>
      <c r="N693" s="3"/>
      <c r="O693" s="3"/>
      <c r="P693" s="3"/>
      <c r="Q693" s="3"/>
    </row>
    <row r="694" spans="3:17">
      <c r="C694" s="3"/>
      <c r="D694" s="3"/>
      <c r="E694" s="3"/>
      <c r="F694" s="3"/>
      <c r="G694" s="3"/>
      <c r="H694" s="3"/>
      <c r="I694" s="3"/>
      <c r="J694" s="3"/>
      <c r="L694" s="3"/>
      <c r="N694" s="3"/>
      <c r="O694" s="3"/>
      <c r="P694" s="3"/>
      <c r="Q694" s="3"/>
    </row>
    <row r="695" spans="3:17">
      <c r="C695" s="3"/>
      <c r="D695" s="3"/>
      <c r="E695" s="3"/>
      <c r="F695" s="3"/>
      <c r="G695" s="3"/>
      <c r="H695" s="3"/>
      <c r="I695" s="3"/>
      <c r="J695" s="3"/>
      <c r="L695" s="3"/>
      <c r="N695" s="3"/>
      <c r="O695" s="3"/>
      <c r="P695" s="3"/>
      <c r="Q695" s="3"/>
    </row>
    <row r="696" spans="3:17">
      <c r="C696" s="3"/>
      <c r="D696" s="3"/>
      <c r="E696" s="3"/>
      <c r="F696" s="3"/>
      <c r="G696" s="3"/>
      <c r="H696" s="3"/>
      <c r="I696" s="3"/>
      <c r="J696" s="3"/>
      <c r="L696" s="3"/>
      <c r="N696" s="3"/>
      <c r="O696" s="3"/>
      <c r="P696" s="3"/>
      <c r="Q696" s="3"/>
    </row>
    <row r="697" spans="3:17">
      <c r="C697" s="3"/>
      <c r="D697" s="3"/>
      <c r="E697" s="3"/>
      <c r="F697" s="3"/>
      <c r="G697" s="3"/>
      <c r="H697" s="3"/>
      <c r="I697" s="3"/>
      <c r="J697" s="3"/>
      <c r="L697" s="3"/>
      <c r="N697" s="3"/>
      <c r="O697" s="3"/>
      <c r="P697" s="3"/>
      <c r="Q697" s="3"/>
    </row>
    <row r="698" spans="3:17">
      <c r="C698" s="3"/>
      <c r="D698" s="3"/>
      <c r="E698" s="3"/>
      <c r="F698" s="3"/>
      <c r="G698" s="3"/>
      <c r="H698" s="3"/>
      <c r="I698" s="3"/>
      <c r="J698" s="3"/>
      <c r="L698" s="3"/>
      <c r="N698" s="3"/>
      <c r="O698" s="3"/>
      <c r="P698" s="3"/>
      <c r="Q698" s="3"/>
    </row>
    <row r="699" spans="3:17">
      <c r="C699" s="3"/>
      <c r="D699" s="3"/>
      <c r="E699" s="3"/>
      <c r="F699" s="3"/>
      <c r="G699" s="3"/>
      <c r="H699" s="3"/>
      <c r="I699" s="3"/>
      <c r="J699" s="3"/>
      <c r="L699" s="3"/>
      <c r="N699" s="3"/>
      <c r="O699" s="3"/>
      <c r="P699" s="3"/>
      <c r="Q699" s="3"/>
    </row>
    <row r="700" spans="3:17">
      <c r="C700" s="3"/>
      <c r="D700" s="3"/>
      <c r="E700" s="3"/>
      <c r="F700" s="3"/>
      <c r="G700" s="3"/>
      <c r="H700" s="3"/>
      <c r="I700" s="3"/>
      <c r="J700" s="3"/>
      <c r="L700" s="3"/>
      <c r="N700" s="3"/>
      <c r="O700" s="3"/>
      <c r="P700" s="3"/>
      <c r="Q700" s="3"/>
    </row>
    <row r="701" spans="3:17">
      <c r="C701" s="3"/>
      <c r="D701" s="3"/>
      <c r="E701" s="3"/>
      <c r="F701" s="3"/>
      <c r="G701" s="3"/>
      <c r="H701" s="3"/>
      <c r="I701" s="3"/>
      <c r="J701" s="3"/>
      <c r="L701" s="3"/>
      <c r="N701" s="3"/>
      <c r="O701" s="3"/>
      <c r="P701" s="3"/>
      <c r="Q701" s="3"/>
    </row>
    <row r="702" spans="3:17">
      <c r="C702" s="3"/>
      <c r="D702" s="3"/>
      <c r="E702" s="3"/>
      <c r="F702" s="3"/>
      <c r="G702" s="3"/>
      <c r="H702" s="3"/>
      <c r="I702" s="3"/>
      <c r="J702" s="3"/>
      <c r="L702" s="3"/>
      <c r="N702" s="3"/>
      <c r="O702" s="3"/>
      <c r="P702" s="3"/>
      <c r="Q702" s="3"/>
    </row>
    <row r="703" spans="3:17">
      <c r="C703" s="3"/>
      <c r="D703" s="3"/>
      <c r="E703" s="3"/>
      <c r="F703" s="3"/>
      <c r="G703" s="3"/>
      <c r="H703" s="3"/>
      <c r="I703" s="3"/>
      <c r="J703" s="3"/>
      <c r="L703" s="3"/>
      <c r="N703" s="3"/>
      <c r="O703" s="3"/>
      <c r="P703" s="3"/>
      <c r="Q703" s="3"/>
    </row>
    <row r="704" spans="3:17">
      <c r="C704" s="3"/>
      <c r="D704" s="3"/>
      <c r="E704" s="3"/>
      <c r="F704" s="3"/>
      <c r="G704" s="3"/>
      <c r="H704" s="3"/>
      <c r="I704" s="3"/>
      <c r="J704" s="3"/>
      <c r="L704" s="3"/>
      <c r="N704" s="3"/>
      <c r="O704" s="3"/>
      <c r="P704" s="3"/>
      <c r="Q704" s="3"/>
    </row>
    <row r="705" spans="3:17">
      <c r="C705" s="3"/>
      <c r="D705" s="3"/>
      <c r="E705" s="3"/>
      <c r="F705" s="3"/>
      <c r="G705" s="3"/>
      <c r="H705" s="3"/>
      <c r="I705" s="3"/>
      <c r="J705" s="3"/>
      <c r="L705" s="3"/>
      <c r="N705" s="3"/>
      <c r="O705" s="3"/>
      <c r="P705" s="3"/>
      <c r="Q705" s="3"/>
    </row>
    <row r="706" spans="3:17">
      <c r="C706" s="3"/>
      <c r="D706" s="3"/>
      <c r="E706" s="3"/>
      <c r="F706" s="3"/>
      <c r="G706" s="3"/>
      <c r="H706" s="3"/>
      <c r="I706" s="3"/>
      <c r="J706" s="3"/>
      <c r="L706" s="3"/>
      <c r="N706" s="3"/>
      <c r="O706" s="3"/>
      <c r="P706" s="3"/>
      <c r="Q706" s="3"/>
    </row>
    <row r="707" spans="3:17">
      <c r="C707" s="3"/>
      <c r="D707" s="3"/>
      <c r="E707" s="3"/>
      <c r="F707" s="3"/>
      <c r="G707" s="3"/>
      <c r="H707" s="3"/>
      <c r="I707" s="3"/>
      <c r="J707" s="3"/>
      <c r="L707" s="3"/>
      <c r="N707" s="3"/>
      <c r="O707" s="3"/>
      <c r="P707" s="3"/>
      <c r="Q707" s="3"/>
    </row>
    <row r="708" spans="3:17">
      <c r="C708" s="3"/>
      <c r="D708" s="3"/>
      <c r="E708" s="3"/>
      <c r="F708" s="3"/>
      <c r="G708" s="3"/>
      <c r="H708" s="3"/>
      <c r="I708" s="3"/>
      <c r="J708" s="3"/>
      <c r="L708" s="3"/>
      <c r="N708" s="3"/>
      <c r="O708" s="3"/>
      <c r="P708" s="3"/>
      <c r="Q708" s="3"/>
    </row>
    <row r="709" spans="3:17">
      <c r="C709" s="3"/>
      <c r="D709" s="3"/>
      <c r="E709" s="3"/>
      <c r="F709" s="3"/>
      <c r="G709" s="3"/>
      <c r="H709" s="3"/>
      <c r="I709" s="3"/>
      <c r="J709" s="3"/>
      <c r="L709" s="3"/>
      <c r="N709" s="3"/>
      <c r="O709" s="3"/>
      <c r="P709" s="3"/>
      <c r="Q709" s="3"/>
    </row>
    <row r="710" spans="3:17">
      <c r="C710" s="3"/>
      <c r="D710" s="3"/>
      <c r="E710" s="3"/>
      <c r="F710" s="3"/>
      <c r="G710" s="3"/>
      <c r="H710" s="3"/>
      <c r="I710" s="3"/>
      <c r="J710" s="3"/>
      <c r="L710" s="3"/>
      <c r="N710" s="3"/>
      <c r="O710" s="3"/>
      <c r="P710" s="3"/>
      <c r="Q710" s="3"/>
    </row>
    <row r="711" spans="3:17">
      <c r="C711" s="3"/>
      <c r="D711" s="3"/>
      <c r="E711" s="3"/>
      <c r="F711" s="3"/>
      <c r="G711" s="3"/>
      <c r="H711" s="3"/>
      <c r="I711" s="3"/>
      <c r="J711" s="3"/>
      <c r="L711" s="3"/>
      <c r="N711" s="3"/>
      <c r="O711" s="3"/>
      <c r="P711" s="3"/>
      <c r="Q711" s="3"/>
    </row>
    <row r="712" spans="3:17">
      <c r="C712" s="3"/>
      <c r="D712" s="3"/>
      <c r="E712" s="3"/>
      <c r="F712" s="3"/>
      <c r="G712" s="3"/>
      <c r="H712" s="3"/>
      <c r="I712" s="3"/>
      <c r="J712" s="3"/>
      <c r="L712" s="3"/>
      <c r="N712" s="3"/>
      <c r="O712" s="3"/>
      <c r="P712" s="3"/>
      <c r="Q712" s="3"/>
    </row>
    <row r="713" spans="3:17">
      <c r="C713" s="3"/>
      <c r="D713" s="3"/>
      <c r="E713" s="3"/>
      <c r="F713" s="3"/>
      <c r="G713" s="3"/>
      <c r="H713" s="3"/>
      <c r="I713" s="3"/>
      <c r="J713" s="3"/>
      <c r="L713" s="3"/>
      <c r="N713" s="3"/>
      <c r="O713" s="3"/>
      <c r="P713" s="3"/>
      <c r="Q713" s="3"/>
    </row>
    <row r="714" spans="3:17">
      <c r="C714" s="3"/>
      <c r="D714" s="3"/>
      <c r="E714" s="3"/>
      <c r="F714" s="3"/>
      <c r="G714" s="3"/>
      <c r="H714" s="3"/>
      <c r="I714" s="3"/>
      <c r="J714" s="3"/>
      <c r="L714" s="3"/>
      <c r="N714" s="3"/>
      <c r="O714" s="3"/>
      <c r="P714" s="3"/>
      <c r="Q714" s="3"/>
    </row>
    <row r="715" spans="3:17">
      <c r="C715" s="3"/>
      <c r="D715" s="3"/>
      <c r="E715" s="3"/>
      <c r="F715" s="3"/>
      <c r="G715" s="3"/>
      <c r="H715" s="3"/>
      <c r="I715" s="3"/>
      <c r="J715" s="3"/>
      <c r="L715" s="3"/>
      <c r="N715" s="3"/>
      <c r="O715" s="3"/>
      <c r="P715" s="3"/>
      <c r="Q715" s="3"/>
    </row>
    <row r="716" spans="3:17">
      <c r="C716" s="3"/>
      <c r="D716" s="3"/>
      <c r="E716" s="3"/>
      <c r="F716" s="3"/>
      <c r="G716" s="3"/>
      <c r="H716" s="3"/>
      <c r="I716" s="3"/>
      <c r="J716" s="3"/>
      <c r="L716" s="3"/>
      <c r="N716" s="3"/>
      <c r="O716" s="3"/>
      <c r="P716" s="3"/>
      <c r="Q716" s="3"/>
    </row>
    <row r="717" spans="3:17">
      <c r="C717" s="3"/>
      <c r="D717" s="3"/>
      <c r="E717" s="3"/>
      <c r="F717" s="3"/>
      <c r="G717" s="3"/>
      <c r="H717" s="3"/>
      <c r="I717" s="3"/>
      <c r="J717" s="3"/>
      <c r="L717" s="3"/>
      <c r="N717" s="3"/>
      <c r="O717" s="3"/>
      <c r="P717" s="3"/>
      <c r="Q717" s="3"/>
    </row>
    <row r="718" spans="3:17">
      <c r="C718" s="3"/>
      <c r="D718" s="3"/>
      <c r="E718" s="3"/>
      <c r="F718" s="3"/>
      <c r="G718" s="3"/>
      <c r="H718" s="3"/>
      <c r="I718" s="3"/>
      <c r="J718" s="3"/>
      <c r="L718" s="3"/>
      <c r="N718" s="3"/>
      <c r="O718" s="3"/>
      <c r="P718" s="3"/>
      <c r="Q718" s="3"/>
    </row>
    <row r="719" spans="3:17">
      <c r="C719" s="3"/>
      <c r="D719" s="3"/>
      <c r="E719" s="3"/>
      <c r="F719" s="3"/>
      <c r="G719" s="3"/>
      <c r="H719" s="3"/>
      <c r="I719" s="3"/>
      <c r="J719" s="3"/>
      <c r="L719" s="3"/>
      <c r="N719" s="3"/>
      <c r="O719" s="3"/>
      <c r="P719" s="3"/>
      <c r="Q719" s="3"/>
    </row>
    <row r="720" spans="3:17">
      <c r="C720" s="3"/>
      <c r="D720" s="3"/>
      <c r="E720" s="3"/>
      <c r="F720" s="3"/>
      <c r="G720" s="3"/>
      <c r="H720" s="3"/>
      <c r="I720" s="3"/>
      <c r="J720" s="3"/>
      <c r="L720" s="3"/>
      <c r="N720" s="3"/>
      <c r="O720" s="3"/>
      <c r="P720" s="3"/>
      <c r="Q720" s="3"/>
    </row>
    <row r="721" spans="3:17">
      <c r="C721" s="3"/>
      <c r="D721" s="3"/>
      <c r="E721" s="3"/>
      <c r="F721" s="3"/>
      <c r="G721" s="3"/>
      <c r="H721" s="3"/>
      <c r="I721" s="3"/>
      <c r="J721" s="3"/>
      <c r="L721" s="3"/>
      <c r="N721" s="3"/>
      <c r="O721" s="3"/>
      <c r="P721" s="3"/>
      <c r="Q721" s="3"/>
    </row>
    <row r="722" spans="3:17">
      <c r="C722" s="3"/>
      <c r="D722" s="3"/>
      <c r="E722" s="3"/>
      <c r="F722" s="3"/>
      <c r="G722" s="3"/>
      <c r="H722" s="3"/>
      <c r="I722" s="3"/>
      <c r="J722" s="3"/>
      <c r="L722" s="3"/>
      <c r="N722" s="3"/>
      <c r="O722" s="3"/>
      <c r="P722" s="3"/>
      <c r="Q722" s="3"/>
    </row>
    <row r="723" spans="3:17">
      <c r="C723" s="3"/>
      <c r="D723" s="3"/>
      <c r="E723" s="3"/>
      <c r="F723" s="3"/>
      <c r="G723" s="3"/>
      <c r="H723" s="3"/>
      <c r="I723" s="3"/>
      <c r="J723" s="3"/>
      <c r="L723" s="3"/>
      <c r="N723" s="3"/>
      <c r="O723" s="3"/>
      <c r="P723" s="3"/>
      <c r="Q723" s="3"/>
    </row>
    <row r="724" spans="3:17">
      <c r="C724" s="3"/>
      <c r="D724" s="3"/>
      <c r="E724" s="3"/>
      <c r="F724" s="3"/>
      <c r="G724" s="3"/>
      <c r="H724" s="3"/>
      <c r="I724" s="3"/>
      <c r="J724" s="3"/>
      <c r="L724" s="3"/>
      <c r="N724" s="3"/>
      <c r="O724" s="3"/>
      <c r="P724" s="3"/>
      <c r="Q724" s="3"/>
    </row>
    <row r="725" spans="3:17">
      <c r="C725" s="3"/>
      <c r="D725" s="3"/>
      <c r="E725" s="3"/>
      <c r="F725" s="3"/>
      <c r="G725" s="3"/>
      <c r="H725" s="3"/>
      <c r="I725" s="3"/>
      <c r="J725" s="3"/>
      <c r="L725" s="3"/>
      <c r="N725" s="3"/>
      <c r="O725" s="3"/>
      <c r="P725" s="3"/>
      <c r="Q725" s="3"/>
    </row>
    <row r="726" spans="3:17">
      <c r="C726" s="3"/>
      <c r="D726" s="3"/>
      <c r="E726" s="3"/>
      <c r="F726" s="3"/>
      <c r="G726" s="3"/>
      <c r="H726" s="3"/>
      <c r="I726" s="3"/>
      <c r="J726" s="3"/>
      <c r="L726" s="3"/>
      <c r="N726" s="3"/>
      <c r="O726" s="3"/>
      <c r="P726" s="3"/>
      <c r="Q726" s="3"/>
    </row>
    <row r="727" spans="3:17">
      <c r="C727" s="3"/>
      <c r="D727" s="3"/>
      <c r="E727" s="3"/>
      <c r="F727" s="3"/>
      <c r="G727" s="3"/>
      <c r="H727" s="3"/>
      <c r="I727" s="3"/>
      <c r="J727" s="3"/>
      <c r="L727" s="3"/>
      <c r="N727" s="3"/>
      <c r="O727" s="3"/>
      <c r="P727" s="3"/>
      <c r="Q727" s="3"/>
    </row>
    <row r="728" spans="3:17">
      <c r="C728" s="3"/>
      <c r="D728" s="3"/>
      <c r="E728" s="3"/>
      <c r="F728" s="3"/>
      <c r="G728" s="3"/>
      <c r="H728" s="3"/>
      <c r="I728" s="3"/>
      <c r="J728" s="3"/>
      <c r="L728" s="3"/>
      <c r="N728" s="3"/>
      <c r="O728" s="3"/>
      <c r="P728" s="3"/>
      <c r="Q728" s="3"/>
    </row>
    <row r="729" spans="3:17">
      <c r="C729" s="3"/>
      <c r="D729" s="3"/>
      <c r="E729" s="3"/>
      <c r="F729" s="3"/>
      <c r="G729" s="3"/>
      <c r="H729" s="3"/>
      <c r="I729" s="3"/>
      <c r="J729" s="3"/>
      <c r="L729" s="3"/>
      <c r="N729" s="3"/>
      <c r="O729" s="3"/>
      <c r="P729" s="3"/>
      <c r="Q729" s="3"/>
    </row>
    <row r="730" spans="3:17">
      <c r="C730" s="3"/>
      <c r="D730" s="3"/>
      <c r="E730" s="3"/>
      <c r="F730" s="3"/>
      <c r="G730" s="3"/>
      <c r="H730" s="3"/>
      <c r="I730" s="3"/>
      <c r="J730" s="3"/>
      <c r="L730" s="3"/>
      <c r="N730" s="3"/>
      <c r="O730" s="3"/>
      <c r="P730" s="3"/>
      <c r="Q730" s="3"/>
    </row>
    <row r="731" spans="3:17">
      <c r="C731" s="3"/>
      <c r="D731" s="3"/>
      <c r="E731" s="3"/>
      <c r="F731" s="3"/>
      <c r="G731" s="3"/>
      <c r="H731" s="3"/>
      <c r="I731" s="3"/>
      <c r="J731" s="3"/>
      <c r="L731" s="3"/>
      <c r="N731" s="3"/>
      <c r="O731" s="3"/>
      <c r="P731" s="3"/>
      <c r="Q731" s="3"/>
    </row>
    <row r="732" spans="3:17">
      <c r="C732" s="3"/>
      <c r="D732" s="3"/>
      <c r="E732" s="3"/>
      <c r="F732" s="3"/>
      <c r="G732" s="3"/>
      <c r="H732" s="3"/>
      <c r="I732" s="3"/>
      <c r="J732" s="3"/>
      <c r="L732" s="3"/>
      <c r="N732" s="3"/>
      <c r="O732" s="3"/>
      <c r="P732" s="3"/>
      <c r="Q732" s="3"/>
    </row>
    <row r="733" spans="3:17">
      <c r="C733" s="3"/>
      <c r="D733" s="3"/>
      <c r="E733" s="3"/>
      <c r="F733" s="3"/>
      <c r="G733" s="3"/>
      <c r="H733" s="3"/>
      <c r="I733" s="3"/>
      <c r="J733" s="3"/>
      <c r="L733" s="3"/>
      <c r="N733" s="3"/>
      <c r="O733" s="3"/>
      <c r="P733" s="3"/>
      <c r="Q733" s="3"/>
    </row>
    <row r="734" spans="3:17">
      <c r="C734" s="3"/>
      <c r="D734" s="3"/>
      <c r="E734" s="3"/>
      <c r="F734" s="3"/>
      <c r="G734" s="3"/>
      <c r="H734" s="3"/>
      <c r="I734" s="3"/>
      <c r="J734" s="3"/>
      <c r="L734" s="3"/>
      <c r="N734" s="3"/>
      <c r="O734" s="3"/>
      <c r="P734" s="3"/>
      <c r="Q734" s="3"/>
    </row>
    <row r="735" spans="3:17">
      <c r="C735" s="3"/>
      <c r="D735" s="3"/>
      <c r="E735" s="3"/>
      <c r="F735" s="3"/>
      <c r="G735" s="3"/>
      <c r="H735" s="3"/>
      <c r="I735" s="3"/>
      <c r="J735" s="3"/>
      <c r="L735" s="3"/>
      <c r="N735" s="3"/>
      <c r="O735" s="3"/>
      <c r="P735" s="3"/>
      <c r="Q735" s="3"/>
    </row>
    <row r="736" spans="3:17">
      <c r="C736" s="3"/>
      <c r="D736" s="3"/>
      <c r="E736" s="3"/>
      <c r="F736" s="3"/>
      <c r="G736" s="3"/>
      <c r="H736" s="3"/>
      <c r="I736" s="3"/>
      <c r="J736" s="3"/>
      <c r="L736" s="3"/>
      <c r="N736" s="3"/>
      <c r="O736" s="3"/>
      <c r="P736" s="3"/>
      <c r="Q736" s="3"/>
    </row>
    <row r="737" spans="3:17">
      <c r="C737" s="3"/>
      <c r="D737" s="3"/>
      <c r="E737" s="3"/>
      <c r="F737" s="3"/>
      <c r="G737" s="3"/>
      <c r="H737" s="3"/>
      <c r="I737" s="3"/>
      <c r="J737" s="3"/>
      <c r="L737" s="3"/>
      <c r="N737" s="3"/>
      <c r="O737" s="3"/>
      <c r="P737" s="3"/>
      <c r="Q737" s="3"/>
    </row>
    <row r="738" spans="3:17">
      <c r="C738" s="3"/>
      <c r="D738" s="3"/>
      <c r="E738" s="3"/>
      <c r="F738" s="3"/>
      <c r="G738" s="3"/>
      <c r="H738" s="3"/>
      <c r="I738" s="3"/>
      <c r="J738" s="3"/>
      <c r="L738" s="3"/>
      <c r="N738" s="3"/>
      <c r="O738" s="3"/>
      <c r="P738" s="3"/>
      <c r="Q738" s="3"/>
    </row>
    <row r="739" spans="3:17">
      <c r="C739" s="3"/>
      <c r="D739" s="3"/>
      <c r="E739" s="3"/>
      <c r="F739" s="3"/>
      <c r="G739" s="3"/>
      <c r="H739" s="3"/>
      <c r="I739" s="3"/>
      <c r="J739" s="3"/>
      <c r="L739" s="3"/>
      <c r="N739" s="3"/>
      <c r="O739" s="3"/>
      <c r="P739" s="3"/>
      <c r="Q739" s="3"/>
    </row>
    <row r="740" spans="3:17">
      <c r="C740" s="3"/>
      <c r="D740" s="3"/>
      <c r="E740" s="3"/>
      <c r="F740" s="3"/>
      <c r="G740" s="3"/>
      <c r="H740" s="3"/>
      <c r="I740" s="3"/>
      <c r="J740" s="3"/>
      <c r="L740" s="3"/>
      <c r="N740" s="3"/>
      <c r="O740" s="3"/>
      <c r="P740" s="3"/>
      <c r="Q740" s="3"/>
    </row>
    <row r="741" spans="3:17">
      <c r="C741" s="3"/>
      <c r="D741" s="3"/>
      <c r="E741" s="3"/>
      <c r="F741" s="3"/>
      <c r="G741" s="3"/>
      <c r="H741" s="3"/>
      <c r="I741" s="3"/>
      <c r="J741" s="3"/>
      <c r="L741" s="3"/>
      <c r="N741" s="3"/>
      <c r="O741" s="3"/>
      <c r="P741" s="3"/>
      <c r="Q741" s="3"/>
    </row>
    <row r="742" spans="3:17">
      <c r="C742" s="3"/>
      <c r="D742" s="3"/>
      <c r="E742" s="3"/>
      <c r="F742" s="3"/>
      <c r="G742" s="3"/>
      <c r="H742" s="3"/>
      <c r="I742" s="3"/>
      <c r="J742" s="3"/>
      <c r="L742" s="3"/>
      <c r="N742" s="3"/>
      <c r="O742" s="3"/>
      <c r="P742" s="3"/>
      <c r="Q742" s="3"/>
    </row>
    <row r="743" spans="3:17">
      <c r="C743" s="3"/>
      <c r="D743" s="3"/>
      <c r="E743" s="3"/>
      <c r="F743" s="3"/>
      <c r="G743" s="3"/>
      <c r="H743" s="3"/>
      <c r="I743" s="3"/>
      <c r="J743" s="3"/>
      <c r="L743" s="3"/>
      <c r="N743" s="3"/>
      <c r="O743" s="3"/>
      <c r="P743" s="3"/>
      <c r="Q743" s="3"/>
    </row>
    <row r="744" spans="3:17">
      <c r="C744" s="3"/>
      <c r="D744" s="3"/>
      <c r="E744" s="3"/>
      <c r="F744" s="3"/>
      <c r="G744" s="3"/>
      <c r="H744" s="3"/>
      <c r="I744" s="3"/>
      <c r="J744" s="3"/>
      <c r="L744" s="3"/>
      <c r="N744" s="3"/>
      <c r="O744" s="3"/>
      <c r="P744" s="3"/>
      <c r="Q744" s="3"/>
    </row>
    <row r="745" spans="3:17">
      <c r="C745" s="3"/>
      <c r="D745" s="3"/>
      <c r="E745" s="3"/>
      <c r="F745" s="3"/>
      <c r="G745" s="3"/>
      <c r="H745" s="3"/>
      <c r="I745" s="3"/>
      <c r="J745" s="3"/>
      <c r="L745" s="3"/>
      <c r="N745" s="3"/>
      <c r="O745" s="3"/>
      <c r="P745" s="3"/>
      <c r="Q745" s="3"/>
    </row>
    <row r="746" spans="3:17">
      <c r="C746" s="3"/>
      <c r="D746" s="3"/>
      <c r="E746" s="3"/>
      <c r="F746" s="3"/>
      <c r="G746" s="3"/>
      <c r="H746" s="3"/>
      <c r="I746" s="3"/>
      <c r="J746" s="3"/>
      <c r="L746" s="3"/>
      <c r="N746" s="3"/>
      <c r="O746" s="3"/>
      <c r="P746" s="3"/>
      <c r="Q746" s="3"/>
    </row>
    <row r="747" spans="3:17">
      <c r="C747" s="3"/>
      <c r="D747" s="3"/>
      <c r="E747" s="3"/>
      <c r="F747" s="3"/>
      <c r="G747" s="3"/>
      <c r="H747" s="3"/>
      <c r="I747" s="3"/>
      <c r="J747" s="3"/>
      <c r="L747" s="3"/>
      <c r="N747" s="3"/>
      <c r="O747" s="3"/>
      <c r="P747" s="3"/>
      <c r="Q747" s="3"/>
    </row>
    <row r="748" spans="3:17">
      <c r="C748" s="3"/>
      <c r="D748" s="3"/>
      <c r="E748" s="3"/>
      <c r="F748" s="3"/>
      <c r="G748" s="3"/>
      <c r="H748" s="3"/>
      <c r="I748" s="3"/>
      <c r="J748" s="3"/>
      <c r="L748" s="3"/>
      <c r="N748" s="3"/>
      <c r="O748" s="3"/>
      <c r="P748" s="3"/>
      <c r="Q748" s="3"/>
    </row>
    <row r="749" spans="3:17">
      <c r="C749" s="3"/>
      <c r="D749" s="3"/>
      <c r="E749" s="3"/>
      <c r="F749" s="3"/>
      <c r="G749" s="3"/>
      <c r="H749" s="3"/>
      <c r="I749" s="3"/>
      <c r="J749" s="3"/>
      <c r="L749" s="3"/>
      <c r="N749" s="3"/>
      <c r="O749" s="3"/>
      <c r="P749" s="3"/>
      <c r="Q749" s="3"/>
    </row>
    <row r="750" spans="3:17">
      <c r="C750" s="3"/>
      <c r="D750" s="3"/>
      <c r="E750" s="3"/>
      <c r="F750" s="3"/>
      <c r="G750" s="3"/>
      <c r="H750" s="3"/>
      <c r="I750" s="3"/>
      <c r="J750" s="3"/>
      <c r="L750" s="3"/>
      <c r="N750" s="3"/>
      <c r="O750" s="3"/>
      <c r="P750" s="3"/>
      <c r="Q750" s="3"/>
    </row>
    <row r="751" spans="3:17">
      <c r="C751" s="3"/>
      <c r="D751" s="3"/>
      <c r="E751" s="3"/>
      <c r="F751" s="3"/>
      <c r="G751" s="3"/>
      <c r="H751" s="3"/>
      <c r="I751" s="3"/>
      <c r="J751" s="3"/>
      <c r="L751" s="3"/>
      <c r="N751" s="3"/>
      <c r="O751" s="3"/>
      <c r="P751" s="3"/>
      <c r="Q751" s="3"/>
    </row>
    <row r="752" spans="3:17">
      <c r="C752" s="3"/>
      <c r="D752" s="3"/>
      <c r="E752" s="3"/>
      <c r="F752" s="3"/>
      <c r="G752" s="3"/>
      <c r="H752" s="3"/>
      <c r="I752" s="3"/>
      <c r="J752" s="3"/>
      <c r="L752" s="3"/>
      <c r="N752" s="3"/>
      <c r="O752" s="3"/>
      <c r="P752" s="3"/>
      <c r="Q752" s="3"/>
    </row>
    <row r="753" spans="3:17">
      <c r="C753" s="3"/>
      <c r="D753" s="3"/>
      <c r="E753" s="3"/>
      <c r="F753" s="3"/>
      <c r="G753" s="3"/>
      <c r="H753" s="3"/>
      <c r="I753" s="3"/>
      <c r="J753" s="3"/>
      <c r="L753" s="3"/>
      <c r="N753" s="3"/>
      <c r="O753" s="3"/>
      <c r="P753" s="3"/>
      <c r="Q753" s="3"/>
    </row>
    <row r="754" spans="3:17">
      <c r="C754" s="3"/>
      <c r="D754" s="3"/>
      <c r="E754" s="3"/>
      <c r="F754" s="3"/>
      <c r="G754" s="3"/>
      <c r="H754" s="3"/>
      <c r="I754" s="3"/>
      <c r="J754" s="3"/>
      <c r="L754" s="3"/>
      <c r="N754" s="3"/>
      <c r="O754" s="3"/>
      <c r="P754" s="3"/>
      <c r="Q754" s="3"/>
    </row>
    <row r="755" spans="3:17">
      <c r="C755" s="3"/>
      <c r="D755" s="3"/>
      <c r="E755" s="3"/>
      <c r="F755" s="3"/>
      <c r="G755" s="3"/>
      <c r="H755" s="3"/>
      <c r="I755" s="3"/>
      <c r="J755" s="3"/>
      <c r="L755" s="3"/>
      <c r="N755" s="3"/>
      <c r="O755" s="3"/>
      <c r="P755" s="3"/>
      <c r="Q755" s="3"/>
    </row>
    <row r="756" spans="3:17">
      <c r="C756" s="3"/>
      <c r="D756" s="3"/>
      <c r="E756" s="3"/>
      <c r="F756" s="3"/>
      <c r="G756" s="3"/>
      <c r="H756" s="3"/>
      <c r="I756" s="3"/>
      <c r="J756" s="3"/>
      <c r="L756" s="3"/>
      <c r="N756" s="3"/>
      <c r="O756" s="3"/>
      <c r="P756" s="3"/>
      <c r="Q756" s="3"/>
    </row>
    <row r="757" spans="3:17">
      <c r="C757" s="3"/>
      <c r="D757" s="3"/>
      <c r="E757" s="3"/>
      <c r="F757" s="3"/>
      <c r="G757" s="3"/>
      <c r="H757" s="3"/>
      <c r="I757" s="3"/>
      <c r="J757" s="3"/>
      <c r="L757" s="3"/>
      <c r="N757" s="3"/>
      <c r="O757" s="3"/>
      <c r="P757" s="3"/>
      <c r="Q757" s="3"/>
    </row>
    <row r="758" spans="3:17">
      <c r="C758" s="3"/>
      <c r="D758" s="3"/>
      <c r="E758" s="3"/>
      <c r="F758" s="3"/>
      <c r="G758" s="3"/>
      <c r="H758" s="3"/>
      <c r="I758" s="3"/>
      <c r="J758" s="3"/>
      <c r="L758" s="3"/>
      <c r="N758" s="3"/>
      <c r="O758" s="3"/>
      <c r="P758" s="3"/>
      <c r="Q758" s="3"/>
    </row>
    <row r="759" spans="3:17">
      <c r="C759" s="3"/>
      <c r="D759" s="3"/>
      <c r="E759" s="3"/>
      <c r="F759" s="3"/>
      <c r="G759" s="3"/>
      <c r="H759" s="3"/>
      <c r="I759" s="3"/>
      <c r="J759" s="3"/>
      <c r="L759" s="3"/>
      <c r="N759" s="3"/>
      <c r="O759" s="3"/>
      <c r="P759" s="3"/>
      <c r="Q759" s="3"/>
    </row>
    <row r="760" spans="3:17">
      <c r="C760" s="3"/>
      <c r="D760" s="3"/>
      <c r="E760" s="3"/>
      <c r="F760" s="3"/>
      <c r="G760" s="3"/>
      <c r="H760" s="3"/>
      <c r="I760" s="3"/>
      <c r="J760" s="3"/>
      <c r="L760" s="3"/>
      <c r="N760" s="3"/>
      <c r="O760" s="3"/>
      <c r="P760" s="3"/>
      <c r="Q760" s="3"/>
    </row>
    <row r="761" spans="3:17">
      <c r="C761" s="3"/>
      <c r="D761" s="3"/>
      <c r="E761" s="3"/>
      <c r="F761" s="3"/>
      <c r="G761" s="3"/>
      <c r="H761" s="3"/>
      <c r="I761" s="3"/>
      <c r="J761" s="3"/>
      <c r="L761" s="3"/>
      <c r="N761" s="3"/>
      <c r="O761" s="3"/>
      <c r="P761" s="3"/>
      <c r="Q761" s="3"/>
    </row>
    <row r="762" spans="3:17">
      <c r="C762" s="3"/>
      <c r="D762" s="3"/>
      <c r="E762" s="3"/>
      <c r="F762" s="3"/>
      <c r="G762" s="3"/>
      <c r="H762" s="3"/>
      <c r="I762" s="3"/>
      <c r="J762" s="3"/>
      <c r="L762" s="3"/>
      <c r="N762" s="3"/>
      <c r="O762" s="3"/>
      <c r="P762" s="3"/>
      <c r="Q762" s="3"/>
    </row>
    <row r="763" spans="3:17">
      <c r="C763" s="3"/>
      <c r="D763" s="3"/>
      <c r="E763" s="3"/>
      <c r="F763" s="3"/>
      <c r="G763" s="3"/>
      <c r="H763" s="3"/>
      <c r="I763" s="3"/>
      <c r="J763" s="3"/>
      <c r="L763" s="3"/>
      <c r="N763" s="3"/>
      <c r="O763" s="3"/>
      <c r="P763" s="3"/>
      <c r="Q763" s="3"/>
    </row>
    <row r="764" spans="3:17">
      <c r="C764" s="3"/>
      <c r="D764" s="3"/>
      <c r="E764" s="3"/>
      <c r="F764" s="3"/>
      <c r="G764" s="3"/>
      <c r="H764" s="3"/>
      <c r="I764" s="3"/>
      <c r="J764" s="3"/>
      <c r="L764" s="3"/>
      <c r="N764" s="3"/>
      <c r="O764" s="3"/>
      <c r="P764" s="3"/>
      <c r="Q764" s="3"/>
    </row>
    <row r="765" spans="3:17">
      <c r="C765" s="3"/>
      <c r="D765" s="3"/>
      <c r="E765" s="3"/>
      <c r="F765" s="3"/>
      <c r="G765" s="3"/>
      <c r="H765" s="3"/>
      <c r="I765" s="3"/>
      <c r="J765" s="3"/>
      <c r="L765" s="3"/>
      <c r="N765" s="3"/>
      <c r="O765" s="3"/>
      <c r="P765" s="3"/>
      <c r="Q765" s="3"/>
    </row>
    <row r="766" spans="3:17">
      <c r="C766" s="3"/>
      <c r="D766" s="3"/>
      <c r="E766" s="3"/>
      <c r="F766" s="3"/>
      <c r="G766" s="3"/>
      <c r="H766" s="3"/>
      <c r="I766" s="3"/>
      <c r="J766" s="3"/>
      <c r="L766" s="3"/>
      <c r="N766" s="3"/>
      <c r="O766" s="3"/>
      <c r="P766" s="3"/>
      <c r="Q766" s="3"/>
    </row>
    <row r="767" spans="3:17">
      <c r="C767" s="3"/>
      <c r="D767" s="3"/>
      <c r="E767" s="3"/>
      <c r="F767" s="3"/>
      <c r="G767" s="3"/>
      <c r="H767" s="3"/>
      <c r="I767" s="3"/>
      <c r="J767" s="3"/>
      <c r="L767" s="3"/>
      <c r="N767" s="3"/>
      <c r="O767" s="3"/>
      <c r="P767" s="3"/>
      <c r="Q767" s="3"/>
    </row>
    <row r="768" spans="3:17">
      <c r="C768" s="3"/>
      <c r="D768" s="3"/>
      <c r="E768" s="3"/>
      <c r="F768" s="3"/>
      <c r="G768" s="3"/>
      <c r="H768" s="3"/>
      <c r="I768" s="3"/>
      <c r="J768" s="3"/>
      <c r="L768" s="3"/>
      <c r="N768" s="3"/>
      <c r="O768" s="3"/>
      <c r="P768" s="3"/>
      <c r="Q768" s="3"/>
    </row>
    <row r="769" spans="3:17">
      <c r="C769" s="3"/>
      <c r="D769" s="3"/>
      <c r="E769" s="3"/>
      <c r="F769" s="3"/>
      <c r="G769" s="3"/>
      <c r="H769" s="3"/>
      <c r="I769" s="3"/>
      <c r="J769" s="3"/>
      <c r="L769" s="3"/>
      <c r="N769" s="3"/>
      <c r="O769" s="3"/>
      <c r="P769" s="3"/>
      <c r="Q769" s="3"/>
    </row>
    <row r="770" spans="3:17">
      <c r="C770" s="3"/>
      <c r="D770" s="3"/>
      <c r="E770" s="3"/>
      <c r="F770" s="3"/>
      <c r="G770" s="3"/>
      <c r="H770" s="3"/>
      <c r="I770" s="3"/>
      <c r="J770" s="3"/>
      <c r="L770" s="3"/>
      <c r="N770" s="3"/>
      <c r="O770" s="3"/>
      <c r="P770" s="3"/>
      <c r="Q770" s="3"/>
    </row>
    <row r="771" spans="3:17">
      <c r="C771" s="3"/>
      <c r="D771" s="3"/>
      <c r="E771" s="3"/>
      <c r="F771" s="3"/>
      <c r="G771" s="3"/>
      <c r="H771" s="3"/>
      <c r="I771" s="3"/>
      <c r="J771" s="3"/>
      <c r="L771" s="3"/>
      <c r="N771" s="3"/>
      <c r="O771" s="3"/>
      <c r="P771" s="3"/>
      <c r="Q771" s="3"/>
    </row>
    <row r="772" spans="3:17">
      <c r="C772" s="3"/>
      <c r="D772" s="3"/>
      <c r="E772" s="3"/>
      <c r="F772" s="3"/>
      <c r="G772" s="3"/>
      <c r="H772" s="3"/>
      <c r="I772" s="3"/>
      <c r="J772" s="3"/>
      <c r="L772" s="3"/>
      <c r="N772" s="3"/>
      <c r="O772" s="3"/>
      <c r="P772" s="3"/>
      <c r="Q772" s="3"/>
    </row>
    <row r="773" spans="3:17">
      <c r="C773" s="3"/>
      <c r="D773" s="3"/>
      <c r="E773" s="3"/>
      <c r="F773" s="3"/>
      <c r="G773" s="3"/>
      <c r="H773" s="3"/>
      <c r="I773" s="3"/>
      <c r="J773" s="3"/>
      <c r="L773" s="3"/>
      <c r="N773" s="3"/>
      <c r="O773" s="3"/>
      <c r="P773" s="3"/>
      <c r="Q773" s="3"/>
    </row>
    <row r="774" spans="3:17">
      <c r="C774" s="3"/>
      <c r="D774" s="3"/>
      <c r="E774" s="3"/>
      <c r="F774" s="3"/>
      <c r="G774" s="3"/>
      <c r="H774" s="3"/>
      <c r="I774" s="3"/>
      <c r="J774" s="3"/>
      <c r="L774" s="3"/>
      <c r="N774" s="3"/>
      <c r="O774" s="3"/>
      <c r="P774" s="3"/>
      <c r="Q774" s="3"/>
    </row>
    <row r="775" spans="3:17">
      <c r="C775" s="3"/>
      <c r="D775" s="3"/>
      <c r="E775" s="3"/>
      <c r="F775" s="3"/>
      <c r="G775" s="3"/>
      <c r="H775" s="3"/>
      <c r="I775" s="3"/>
      <c r="J775" s="3"/>
      <c r="L775" s="3"/>
      <c r="N775" s="3"/>
      <c r="O775" s="3"/>
      <c r="P775" s="3"/>
      <c r="Q775" s="3"/>
    </row>
    <row r="776" spans="3:17">
      <c r="C776" s="3"/>
      <c r="D776" s="3"/>
      <c r="E776" s="3"/>
      <c r="F776" s="3"/>
      <c r="G776" s="3"/>
      <c r="H776" s="3"/>
      <c r="I776" s="3"/>
      <c r="J776" s="3"/>
      <c r="L776" s="3"/>
      <c r="N776" s="3"/>
      <c r="O776" s="3"/>
      <c r="P776" s="3"/>
      <c r="Q776" s="3"/>
    </row>
    <row r="777" spans="3:17">
      <c r="C777" s="3"/>
      <c r="D777" s="3"/>
      <c r="E777" s="3"/>
      <c r="F777" s="3"/>
      <c r="G777" s="3"/>
      <c r="H777" s="3"/>
      <c r="I777" s="3"/>
      <c r="J777" s="3"/>
      <c r="L777" s="3"/>
      <c r="N777" s="3"/>
      <c r="O777" s="3"/>
      <c r="P777" s="3"/>
      <c r="Q777" s="3"/>
    </row>
    <row r="778" spans="3:17">
      <c r="C778" s="3"/>
      <c r="D778" s="3"/>
      <c r="E778" s="3"/>
      <c r="F778" s="3"/>
      <c r="G778" s="3"/>
      <c r="H778" s="3"/>
      <c r="I778" s="3"/>
      <c r="J778" s="3"/>
      <c r="L778" s="3"/>
      <c r="N778" s="3"/>
      <c r="O778" s="3"/>
      <c r="P778" s="3"/>
      <c r="Q778" s="3"/>
    </row>
    <row r="779" spans="3:17">
      <c r="C779" s="3"/>
      <c r="D779" s="3"/>
      <c r="E779" s="3"/>
      <c r="F779" s="3"/>
      <c r="G779" s="3"/>
      <c r="H779" s="3"/>
      <c r="I779" s="3"/>
      <c r="J779" s="3"/>
      <c r="L779" s="3"/>
      <c r="N779" s="3"/>
      <c r="O779" s="3"/>
      <c r="P779" s="3"/>
      <c r="Q779" s="3"/>
    </row>
    <row r="780" spans="3:17">
      <c r="C780" s="3"/>
      <c r="D780" s="3"/>
      <c r="E780" s="3"/>
      <c r="F780" s="3"/>
      <c r="G780" s="3"/>
      <c r="H780" s="3"/>
      <c r="I780" s="3"/>
      <c r="J780" s="3"/>
      <c r="L780" s="3"/>
      <c r="N780" s="3"/>
      <c r="O780" s="3"/>
      <c r="P780" s="3"/>
      <c r="Q780" s="3"/>
    </row>
    <row r="781" spans="3:17">
      <c r="C781" s="3"/>
      <c r="D781" s="3"/>
      <c r="E781" s="3"/>
      <c r="F781" s="3"/>
      <c r="G781" s="3"/>
      <c r="H781" s="3"/>
      <c r="I781" s="3"/>
      <c r="J781" s="3"/>
      <c r="L781" s="3"/>
      <c r="N781" s="3"/>
      <c r="O781" s="3"/>
      <c r="P781" s="3"/>
      <c r="Q781" s="3"/>
    </row>
    <row r="782" spans="3:17">
      <c r="C782" s="3"/>
      <c r="D782" s="3"/>
      <c r="E782" s="3"/>
      <c r="F782" s="3"/>
      <c r="G782" s="3"/>
      <c r="H782" s="3"/>
      <c r="I782" s="3"/>
      <c r="J782" s="3"/>
      <c r="L782" s="3"/>
      <c r="N782" s="3"/>
      <c r="O782" s="3"/>
      <c r="P782" s="3"/>
      <c r="Q782" s="3"/>
    </row>
    <row r="783" spans="3:17">
      <c r="C783" s="3"/>
      <c r="D783" s="3"/>
      <c r="E783" s="3"/>
      <c r="F783" s="3"/>
      <c r="G783" s="3"/>
      <c r="H783" s="3"/>
      <c r="I783" s="3"/>
      <c r="J783" s="3"/>
      <c r="L783" s="3"/>
      <c r="N783" s="3"/>
      <c r="O783" s="3"/>
      <c r="P783" s="3"/>
      <c r="Q783" s="3"/>
    </row>
    <row r="784" spans="3:17">
      <c r="C784" s="3"/>
      <c r="D784" s="3"/>
      <c r="E784" s="3"/>
      <c r="F784" s="3"/>
      <c r="G784" s="3"/>
      <c r="H784" s="3"/>
      <c r="I784" s="3"/>
      <c r="J784" s="3"/>
      <c r="L784" s="3"/>
      <c r="N784" s="3"/>
      <c r="O784" s="3"/>
      <c r="P784" s="3"/>
      <c r="Q784" s="3"/>
    </row>
    <row r="785" spans="3:17">
      <c r="C785" s="3"/>
      <c r="D785" s="3"/>
      <c r="E785" s="3"/>
      <c r="F785" s="3"/>
      <c r="G785" s="3"/>
      <c r="H785" s="3"/>
      <c r="I785" s="3"/>
      <c r="J785" s="3"/>
      <c r="L785" s="3"/>
      <c r="N785" s="3"/>
      <c r="O785" s="3"/>
      <c r="P785" s="3"/>
      <c r="Q785" s="3"/>
    </row>
    <row r="786" spans="3:17">
      <c r="C786" s="3"/>
      <c r="D786" s="3"/>
      <c r="E786" s="3"/>
      <c r="F786" s="3"/>
      <c r="G786" s="3"/>
      <c r="H786" s="3"/>
      <c r="I786" s="3"/>
      <c r="J786" s="3"/>
      <c r="L786" s="3"/>
      <c r="N786" s="3"/>
      <c r="O786" s="3"/>
      <c r="P786" s="3"/>
      <c r="Q786" s="3"/>
    </row>
    <row r="787" spans="3:17">
      <c r="C787" s="3"/>
      <c r="D787" s="3"/>
      <c r="E787" s="3"/>
      <c r="F787" s="3"/>
      <c r="G787" s="3"/>
      <c r="H787" s="3"/>
      <c r="I787" s="3"/>
      <c r="J787" s="3"/>
      <c r="L787" s="3"/>
      <c r="N787" s="3"/>
      <c r="O787" s="3"/>
      <c r="P787" s="3"/>
      <c r="Q787" s="3"/>
    </row>
    <row r="788" spans="3:17">
      <c r="C788" s="3"/>
      <c r="D788" s="3"/>
      <c r="E788" s="3"/>
      <c r="F788" s="3"/>
      <c r="G788" s="3"/>
      <c r="H788" s="3"/>
      <c r="I788" s="3"/>
      <c r="J788" s="3"/>
      <c r="L788" s="3"/>
      <c r="N788" s="3"/>
      <c r="O788" s="3"/>
      <c r="P788" s="3"/>
      <c r="Q788" s="3"/>
    </row>
    <row r="789" spans="3:17">
      <c r="C789" s="3"/>
      <c r="D789" s="3"/>
      <c r="E789" s="3"/>
      <c r="F789" s="3"/>
      <c r="G789" s="3"/>
      <c r="H789" s="3"/>
      <c r="I789" s="3"/>
      <c r="J789" s="3"/>
      <c r="L789" s="3"/>
      <c r="N789" s="3"/>
      <c r="O789" s="3"/>
      <c r="P789" s="3"/>
      <c r="Q789" s="3"/>
    </row>
    <row r="790" spans="3:17">
      <c r="C790" s="3"/>
      <c r="D790" s="3"/>
      <c r="E790" s="3"/>
      <c r="F790" s="3"/>
      <c r="G790" s="3"/>
      <c r="H790" s="3"/>
      <c r="I790" s="3"/>
      <c r="J790" s="3"/>
      <c r="L790" s="3"/>
      <c r="N790" s="3"/>
      <c r="O790" s="3"/>
      <c r="P790" s="3"/>
      <c r="Q790" s="3"/>
    </row>
    <row r="791" spans="3:17">
      <c r="C791" s="3"/>
      <c r="D791" s="3"/>
      <c r="E791" s="3"/>
      <c r="F791" s="3"/>
      <c r="G791" s="3"/>
      <c r="H791" s="3"/>
      <c r="I791" s="3"/>
      <c r="J791" s="3"/>
      <c r="L791" s="3"/>
      <c r="N791" s="3"/>
      <c r="O791" s="3"/>
      <c r="P791" s="3"/>
      <c r="Q791" s="3"/>
    </row>
    <row r="792" spans="3:17">
      <c r="C792" s="3"/>
      <c r="D792" s="3"/>
      <c r="E792" s="3"/>
      <c r="F792" s="3"/>
      <c r="G792" s="3"/>
      <c r="H792" s="3"/>
      <c r="I792" s="3"/>
      <c r="J792" s="3"/>
      <c r="L792" s="3"/>
      <c r="N792" s="3"/>
      <c r="O792" s="3"/>
      <c r="P792" s="3"/>
      <c r="Q792" s="3"/>
    </row>
    <row r="793" spans="3:17">
      <c r="C793" s="3"/>
      <c r="D793" s="3"/>
      <c r="E793" s="3"/>
      <c r="F793" s="3"/>
      <c r="G793" s="3"/>
      <c r="H793" s="3"/>
      <c r="I793" s="3"/>
      <c r="J793" s="3"/>
      <c r="L793" s="3"/>
      <c r="N793" s="3"/>
      <c r="O793" s="3"/>
      <c r="P793" s="3"/>
      <c r="Q793" s="3"/>
    </row>
    <row r="794" spans="3:17">
      <c r="C794" s="3"/>
      <c r="D794" s="3"/>
      <c r="E794" s="3"/>
      <c r="F794" s="3"/>
      <c r="G794" s="3"/>
      <c r="H794" s="3"/>
      <c r="I794" s="3"/>
      <c r="J794" s="3"/>
      <c r="L794" s="3"/>
      <c r="N794" s="3"/>
      <c r="O794" s="3"/>
      <c r="P794" s="3"/>
      <c r="Q794" s="3"/>
    </row>
    <row r="795" spans="3:17">
      <c r="C795" s="3"/>
      <c r="D795" s="3"/>
      <c r="E795" s="3"/>
      <c r="F795" s="3"/>
      <c r="G795" s="3"/>
      <c r="H795" s="3"/>
      <c r="I795" s="3"/>
      <c r="J795" s="3"/>
      <c r="L795" s="3"/>
      <c r="N795" s="3"/>
      <c r="O795" s="3"/>
      <c r="P795" s="3"/>
      <c r="Q795" s="3"/>
    </row>
    <row r="796" spans="3:17">
      <c r="C796" s="3"/>
      <c r="D796" s="3"/>
      <c r="E796" s="3"/>
      <c r="F796" s="3"/>
      <c r="G796" s="3"/>
      <c r="H796" s="3"/>
      <c r="I796" s="3"/>
      <c r="J796" s="3"/>
      <c r="L796" s="3"/>
      <c r="N796" s="3"/>
      <c r="O796" s="3"/>
      <c r="P796" s="3"/>
      <c r="Q796" s="3"/>
    </row>
    <row r="797" spans="3:17">
      <c r="C797" s="3"/>
      <c r="D797" s="3"/>
      <c r="E797" s="3"/>
      <c r="F797" s="3"/>
      <c r="G797" s="3"/>
      <c r="H797" s="3"/>
      <c r="I797" s="3"/>
      <c r="J797" s="3"/>
      <c r="L797" s="3"/>
      <c r="N797" s="3"/>
      <c r="O797" s="3"/>
      <c r="P797" s="3"/>
      <c r="Q797" s="3"/>
    </row>
    <row r="798" spans="3:17">
      <c r="C798" s="3"/>
      <c r="D798" s="3"/>
      <c r="E798" s="3"/>
      <c r="F798" s="3"/>
      <c r="G798" s="3"/>
      <c r="H798" s="3"/>
      <c r="I798" s="3"/>
      <c r="J798" s="3"/>
      <c r="L798" s="3"/>
      <c r="N798" s="3"/>
      <c r="O798" s="3"/>
      <c r="P798" s="3"/>
      <c r="Q798" s="3"/>
    </row>
    <row r="799" spans="3:17">
      <c r="C799" s="3"/>
      <c r="D799" s="3"/>
      <c r="E799" s="3"/>
      <c r="F799" s="3"/>
      <c r="G799" s="3"/>
      <c r="H799" s="3"/>
      <c r="I799" s="3"/>
      <c r="J799" s="3"/>
      <c r="L799" s="3"/>
      <c r="N799" s="3"/>
      <c r="O799" s="3"/>
      <c r="P799" s="3"/>
      <c r="Q799" s="3"/>
    </row>
    <row r="800" spans="3:17">
      <c r="C800" s="3"/>
      <c r="D800" s="3"/>
      <c r="E800" s="3"/>
      <c r="F800" s="3"/>
      <c r="G800" s="3"/>
      <c r="H800" s="3"/>
      <c r="I800" s="3"/>
      <c r="J800" s="3"/>
      <c r="L800" s="3"/>
      <c r="N800" s="3"/>
      <c r="O800" s="3"/>
      <c r="P800" s="3"/>
      <c r="Q800" s="3"/>
    </row>
    <row r="801" spans="3:17">
      <c r="C801" s="3"/>
      <c r="D801" s="3"/>
      <c r="E801" s="3"/>
      <c r="F801" s="3"/>
      <c r="G801" s="3"/>
      <c r="H801" s="3"/>
      <c r="I801" s="3"/>
      <c r="J801" s="3"/>
      <c r="L801" s="3"/>
      <c r="N801" s="3"/>
      <c r="O801" s="3"/>
      <c r="P801" s="3"/>
      <c r="Q801" s="3"/>
    </row>
    <row r="802" spans="3:17">
      <c r="C802" s="3"/>
      <c r="D802" s="3"/>
      <c r="E802" s="3"/>
      <c r="F802" s="3"/>
      <c r="G802" s="3"/>
      <c r="H802" s="3"/>
      <c r="I802" s="3"/>
      <c r="J802" s="3"/>
      <c r="L802" s="3"/>
      <c r="N802" s="3"/>
      <c r="O802" s="3"/>
      <c r="P802" s="3"/>
      <c r="Q802" s="3"/>
    </row>
    <row r="803" spans="3:17">
      <c r="C803" s="3"/>
      <c r="D803" s="3"/>
      <c r="E803" s="3"/>
      <c r="F803" s="3"/>
      <c r="G803" s="3"/>
      <c r="H803" s="3"/>
      <c r="I803" s="3"/>
      <c r="J803" s="3"/>
      <c r="L803" s="3"/>
      <c r="N803" s="3"/>
      <c r="O803" s="3"/>
      <c r="P803" s="3"/>
      <c r="Q803" s="3"/>
    </row>
    <row r="804" spans="3:17">
      <c r="C804" s="3"/>
      <c r="D804" s="3"/>
      <c r="E804" s="3"/>
      <c r="F804" s="3"/>
      <c r="G804" s="3"/>
      <c r="H804" s="3"/>
      <c r="I804" s="3"/>
      <c r="J804" s="3"/>
      <c r="L804" s="3"/>
      <c r="N804" s="3"/>
      <c r="O804" s="3"/>
      <c r="P804" s="3"/>
      <c r="Q804" s="3"/>
    </row>
    <row r="805" spans="3:17">
      <c r="C805" s="3"/>
      <c r="D805" s="3"/>
      <c r="E805" s="3"/>
      <c r="F805" s="3"/>
      <c r="G805" s="3"/>
      <c r="H805" s="3"/>
      <c r="I805" s="3"/>
      <c r="J805" s="3"/>
      <c r="L805" s="3"/>
      <c r="N805" s="3"/>
      <c r="O805" s="3"/>
      <c r="P805" s="3"/>
      <c r="Q805" s="3"/>
    </row>
    <row r="806" spans="3:17">
      <c r="C806" s="3"/>
      <c r="D806" s="3"/>
      <c r="E806" s="3"/>
      <c r="F806" s="3"/>
      <c r="G806" s="3"/>
      <c r="H806" s="3"/>
      <c r="I806" s="3"/>
      <c r="J806" s="3"/>
      <c r="L806" s="3"/>
      <c r="N806" s="3"/>
      <c r="O806" s="3"/>
      <c r="P806" s="3"/>
      <c r="Q806" s="3"/>
    </row>
    <row r="807" spans="3:17">
      <c r="C807" s="3"/>
      <c r="D807" s="3"/>
      <c r="E807" s="3"/>
      <c r="F807" s="3"/>
      <c r="G807" s="3"/>
      <c r="H807" s="3"/>
      <c r="I807" s="3"/>
      <c r="J807" s="3"/>
      <c r="L807" s="3"/>
      <c r="N807" s="3"/>
      <c r="O807" s="3"/>
      <c r="P807" s="3"/>
      <c r="Q807" s="3"/>
    </row>
    <row r="808" spans="3:17">
      <c r="C808" s="3"/>
      <c r="D808" s="3"/>
      <c r="E808" s="3"/>
      <c r="F808" s="3"/>
      <c r="G808" s="3"/>
      <c r="H808" s="3"/>
      <c r="I808" s="3"/>
      <c r="J808" s="3"/>
      <c r="L808" s="3"/>
      <c r="N808" s="3"/>
      <c r="O808" s="3"/>
      <c r="P808" s="3"/>
      <c r="Q808" s="3"/>
    </row>
    <row r="809" spans="3:17">
      <c r="C809" s="3"/>
      <c r="D809" s="3"/>
      <c r="E809" s="3"/>
      <c r="F809" s="3"/>
      <c r="G809" s="3"/>
      <c r="H809" s="3"/>
      <c r="I809" s="3"/>
      <c r="J809" s="3"/>
      <c r="L809" s="3"/>
      <c r="N809" s="3"/>
      <c r="O809" s="3"/>
      <c r="P809" s="3"/>
      <c r="Q809" s="3"/>
    </row>
    <row r="810" spans="3:17">
      <c r="C810" s="3"/>
      <c r="D810" s="3"/>
      <c r="E810" s="3"/>
      <c r="F810" s="3"/>
      <c r="G810" s="3"/>
      <c r="H810" s="3"/>
      <c r="I810" s="3"/>
      <c r="J810" s="3"/>
      <c r="L810" s="3"/>
      <c r="N810" s="3"/>
      <c r="O810" s="3"/>
      <c r="P810" s="3"/>
      <c r="Q810" s="3"/>
    </row>
    <row r="811" spans="3:17">
      <c r="C811" s="3"/>
      <c r="D811" s="3"/>
      <c r="E811" s="3"/>
      <c r="F811" s="3"/>
      <c r="G811" s="3"/>
      <c r="H811" s="3"/>
      <c r="I811" s="3"/>
      <c r="J811" s="3"/>
      <c r="L811" s="3"/>
      <c r="N811" s="3"/>
      <c r="O811" s="3"/>
      <c r="P811" s="3"/>
      <c r="Q811" s="3"/>
    </row>
    <row r="812" spans="3:17">
      <c r="C812" s="3"/>
      <c r="D812" s="3"/>
      <c r="E812" s="3"/>
      <c r="F812" s="3"/>
      <c r="G812" s="3"/>
      <c r="H812" s="3"/>
      <c r="I812" s="3"/>
      <c r="J812" s="3"/>
      <c r="L812" s="3"/>
      <c r="N812" s="3"/>
      <c r="O812" s="3"/>
      <c r="P812" s="3"/>
      <c r="Q812" s="3"/>
    </row>
    <row r="813" spans="3:17">
      <c r="C813" s="3"/>
      <c r="D813" s="3"/>
      <c r="E813" s="3"/>
      <c r="F813" s="3"/>
      <c r="G813" s="3"/>
      <c r="H813" s="3"/>
      <c r="I813" s="3"/>
      <c r="J813" s="3"/>
      <c r="L813" s="3"/>
      <c r="N813" s="3"/>
      <c r="O813" s="3"/>
      <c r="P813" s="3"/>
      <c r="Q813" s="3"/>
    </row>
    <row r="814" spans="3:17">
      <c r="C814" s="3"/>
      <c r="D814" s="3"/>
      <c r="E814" s="3"/>
      <c r="F814" s="3"/>
      <c r="G814" s="3"/>
      <c r="H814" s="3"/>
      <c r="I814" s="3"/>
      <c r="J814" s="3"/>
      <c r="L814" s="3"/>
      <c r="N814" s="3"/>
      <c r="O814" s="3"/>
      <c r="P814" s="3"/>
      <c r="Q814" s="3"/>
    </row>
    <row r="815" spans="3:17">
      <c r="C815" s="3"/>
      <c r="D815" s="3"/>
      <c r="E815" s="3"/>
      <c r="F815" s="3"/>
      <c r="G815" s="3"/>
      <c r="H815" s="3"/>
      <c r="I815" s="3"/>
      <c r="J815" s="3"/>
      <c r="L815" s="3"/>
      <c r="N815" s="3"/>
      <c r="O815" s="3"/>
      <c r="P815" s="3"/>
      <c r="Q815" s="3"/>
    </row>
    <row r="816" spans="3:17">
      <c r="C816" s="3"/>
      <c r="D816" s="3"/>
      <c r="E816" s="3"/>
      <c r="F816" s="3"/>
      <c r="G816" s="3"/>
      <c r="H816" s="3"/>
      <c r="I816" s="3"/>
      <c r="J816" s="3"/>
      <c r="L816" s="3"/>
      <c r="N816" s="3"/>
      <c r="O816" s="3"/>
      <c r="P816" s="3"/>
      <c r="Q816" s="3"/>
    </row>
    <row r="817" spans="3:17">
      <c r="C817" s="3"/>
      <c r="D817" s="3"/>
      <c r="E817" s="3"/>
      <c r="F817" s="3"/>
      <c r="G817" s="3"/>
      <c r="H817" s="3"/>
      <c r="I817" s="3"/>
      <c r="J817" s="3"/>
      <c r="L817" s="3"/>
      <c r="N817" s="3"/>
      <c r="O817" s="3"/>
      <c r="P817" s="3"/>
      <c r="Q817" s="3"/>
    </row>
    <row r="818" spans="3:17">
      <c r="C818" s="3"/>
      <c r="D818" s="3"/>
      <c r="E818" s="3"/>
      <c r="F818" s="3"/>
      <c r="G818" s="3"/>
      <c r="H818" s="3"/>
      <c r="I818" s="3"/>
      <c r="J818" s="3"/>
      <c r="L818" s="3"/>
      <c r="N818" s="3"/>
      <c r="O818" s="3"/>
      <c r="P818" s="3"/>
      <c r="Q818" s="3"/>
    </row>
    <row r="819" spans="3:17">
      <c r="C819" s="3"/>
      <c r="D819" s="3"/>
      <c r="E819" s="3"/>
      <c r="F819" s="3"/>
      <c r="G819" s="3"/>
      <c r="H819" s="3"/>
      <c r="I819" s="3"/>
      <c r="J819" s="3"/>
      <c r="L819" s="3"/>
      <c r="N819" s="3"/>
      <c r="O819" s="3"/>
      <c r="P819" s="3"/>
      <c r="Q819" s="3"/>
    </row>
    <row r="820" spans="3:17">
      <c r="C820" s="3"/>
      <c r="D820" s="3"/>
      <c r="E820" s="3"/>
      <c r="F820" s="3"/>
      <c r="G820" s="3"/>
      <c r="H820" s="3"/>
      <c r="I820" s="3"/>
      <c r="J820" s="3"/>
      <c r="L820" s="3"/>
      <c r="N820" s="3"/>
      <c r="O820" s="3"/>
      <c r="P820" s="3"/>
      <c r="Q820" s="3"/>
    </row>
    <row r="821" spans="3:17">
      <c r="C821" s="3"/>
      <c r="D821" s="3"/>
      <c r="E821" s="3"/>
      <c r="F821" s="3"/>
      <c r="G821" s="3"/>
      <c r="H821" s="3"/>
      <c r="I821" s="3"/>
      <c r="J821" s="3"/>
      <c r="L821" s="3"/>
      <c r="N821" s="3"/>
      <c r="O821" s="3"/>
      <c r="P821" s="3"/>
      <c r="Q821" s="3"/>
    </row>
    <row r="822" spans="3:17">
      <c r="C822" s="3"/>
      <c r="D822" s="3"/>
      <c r="E822" s="3"/>
      <c r="F822" s="3"/>
      <c r="G822" s="3"/>
      <c r="H822" s="3"/>
      <c r="I822" s="3"/>
      <c r="J822" s="3"/>
      <c r="L822" s="3"/>
      <c r="N822" s="3"/>
      <c r="O822" s="3"/>
      <c r="P822" s="3"/>
      <c r="Q822" s="3"/>
    </row>
    <row r="823" spans="3:17">
      <c r="C823" s="3"/>
      <c r="D823" s="3"/>
      <c r="E823" s="3"/>
      <c r="F823" s="3"/>
      <c r="G823" s="3"/>
      <c r="H823" s="3"/>
      <c r="I823" s="3"/>
      <c r="J823" s="3"/>
      <c r="L823" s="3"/>
      <c r="N823" s="3"/>
      <c r="O823" s="3"/>
      <c r="P823" s="3"/>
      <c r="Q823" s="3"/>
    </row>
    <row r="824" spans="3:17">
      <c r="C824" s="3"/>
      <c r="D824" s="3"/>
      <c r="E824" s="3"/>
      <c r="F824" s="3"/>
      <c r="G824" s="3"/>
      <c r="H824" s="3"/>
      <c r="I824" s="3"/>
      <c r="J824" s="3"/>
      <c r="L824" s="3"/>
      <c r="N824" s="3"/>
      <c r="O824" s="3"/>
      <c r="P824" s="3"/>
      <c r="Q824" s="3"/>
    </row>
    <row r="825" spans="3:17">
      <c r="C825" s="3"/>
      <c r="D825" s="3"/>
      <c r="E825" s="3"/>
      <c r="F825" s="3"/>
      <c r="G825" s="3"/>
      <c r="H825" s="3"/>
      <c r="I825" s="3"/>
      <c r="J825" s="3"/>
      <c r="L825" s="3"/>
      <c r="N825" s="3"/>
      <c r="O825" s="3"/>
      <c r="P825" s="3"/>
      <c r="Q825" s="3"/>
    </row>
    <row r="826" spans="3:17">
      <c r="C826" s="3"/>
      <c r="D826" s="3"/>
      <c r="E826" s="3"/>
      <c r="F826" s="3"/>
      <c r="G826" s="3"/>
      <c r="H826" s="3"/>
      <c r="I826" s="3"/>
      <c r="J826" s="3"/>
      <c r="L826" s="3"/>
      <c r="N826" s="3"/>
      <c r="O826" s="3"/>
      <c r="P826" s="3"/>
      <c r="Q826" s="3"/>
    </row>
    <row r="827" spans="3:17">
      <c r="C827" s="3"/>
      <c r="D827" s="3"/>
      <c r="E827" s="3"/>
      <c r="F827" s="3"/>
      <c r="G827" s="3"/>
      <c r="H827" s="3"/>
      <c r="I827" s="3"/>
      <c r="J827" s="3"/>
      <c r="L827" s="3"/>
      <c r="N827" s="3"/>
      <c r="O827" s="3"/>
      <c r="P827" s="3"/>
      <c r="Q827" s="3"/>
    </row>
    <row r="828" spans="3:17">
      <c r="C828" s="3"/>
      <c r="D828" s="3"/>
      <c r="E828" s="3"/>
      <c r="F828" s="3"/>
      <c r="G828" s="3"/>
      <c r="H828" s="3"/>
      <c r="I828" s="3"/>
      <c r="J828" s="3"/>
      <c r="L828" s="3"/>
      <c r="N828" s="3"/>
      <c r="O828" s="3"/>
      <c r="P828" s="3"/>
      <c r="Q828" s="3"/>
    </row>
    <row r="829" spans="3:17">
      <c r="C829" s="3"/>
      <c r="D829" s="3"/>
      <c r="E829" s="3"/>
      <c r="F829" s="3"/>
      <c r="G829" s="3"/>
      <c r="H829" s="3"/>
      <c r="I829" s="3"/>
      <c r="J829" s="3"/>
      <c r="L829" s="3"/>
      <c r="N829" s="3"/>
      <c r="O829" s="3"/>
      <c r="P829" s="3"/>
      <c r="Q829" s="3"/>
    </row>
    <row r="830" spans="3:17">
      <c r="C830" s="3"/>
      <c r="D830" s="3"/>
      <c r="E830" s="3"/>
      <c r="F830" s="3"/>
      <c r="G830" s="3"/>
      <c r="H830" s="3"/>
      <c r="I830" s="3"/>
      <c r="J830" s="3"/>
      <c r="L830" s="3"/>
      <c r="N830" s="3"/>
      <c r="O830" s="3"/>
      <c r="P830" s="3"/>
      <c r="Q830" s="3"/>
    </row>
    <row r="831" spans="3:17">
      <c r="C831" s="3"/>
      <c r="D831" s="3"/>
      <c r="E831" s="3"/>
      <c r="F831" s="3"/>
      <c r="G831" s="3"/>
      <c r="H831" s="3"/>
      <c r="I831" s="3"/>
      <c r="J831" s="3"/>
      <c r="L831" s="3"/>
      <c r="N831" s="3"/>
      <c r="O831" s="3"/>
      <c r="P831" s="3"/>
      <c r="Q831" s="3"/>
    </row>
    <row r="832" spans="3:17">
      <c r="C832" s="3"/>
      <c r="D832" s="3"/>
      <c r="E832" s="3"/>
      <c r="F832" s="3"/>
      <c r="G832" s="3"/>
      <c r="H832" s="3"/>
      <c r="I832" s="3"/>
      <c r="J832" s="3"/>
      <c r="L832" s="3"/>
      <c r="N832" s="3"/>
      <c r="O832" s="3"/>
      <c r="P832" s="3"/>
      <c r="Q832" s="3"/>
    </row>
    <row r="833" spans="3:17">
      <c r="C833" s="3"/>
      <c r="D833" s="3"/>
      <c r="E833" s="3"/>
      <c r="F833" s="3"/>
      <c r="G833" s="3"/>
      <c r="H833" s="3"/>
      <c r="I833" s="3"/>
      <c r="J833" s="3"/>
      <c r="L833" s="3"/>
      <c r="N833" s="3"/>
      <c r="O833" s="3"/>
      <c r="P833" s="3"/>
      <c r="Q833" s="3"/>
    </row>
    <row r="834" spans="3:17">
      <c r="C834" s="3"/>
      <c r="D834" s="3"/>
      <c r="E834" s="3"/>
      <c r="F834" s="3"/>
      <c r="G834" s="3"/>
      <c r="H834" s="3"/>
      <c r="I834" s="3"/>
      <c r="J834" s="3"/>
      <c r="L834" s="3"/>
      <c r="N834" s="3"/>
      <c r="O834" s="3"/>
      <c r="P834" s="3"/>
      <c r="Q834" s="3"/>
    </row>
    <row r="835" spans="3:17">
      <c r="C835" s="3"/>
      <c r="D835" s="3"/>
      <c r="E835" s="3"/>
      <c r="F835" s="3"/>
      <c r="G835" s="3"/>
      <c r="H835" s="3"/>
      <c r="I835" s="3"/>
      <c r="J835" s="3"/>
      <c r="L835" s="3"/>
      <c r="N835" s="3"/>
      <c r="O835" s="3"/>
      <c r="P835" s="3"/>
      <c r="Q835" s="3"/>
    </row>
    <row r="836" spans="3:17">
      <c r="C836" s="3"/>
      <c r="D836" s="3"/>
      <c r="E836" s="3"/>
      <c r="F836" s="3"/>
      <c r="G836" s="3"/>
      <c r="H836" s="3"/>
      <c r="I836" s="3"/>
      <c r="J836" s="3"/>
      <c r="L836" s="3"/>
      <c r="N836" s="3"/>
      <c r="O836" s="3"/>
      <c r="P836" s="3"/>
      <c r="Q836" s="3"/>
    </row>
    <row r="837" spans="3:17">
      <c r="C837" s="3"/>
      <c r="D837" s="3"/>
      <c r="E837" s="3"/>
      <c r="F837" s="3"/>
      <c r="G837" s="3"/>
      <c r="H837" s="3"/>
      <c r="I837" s="3"/>
      <c r="J837" s="3"/>
      <c r="L837" s="3"/>
      <c r="N837" s="3"/>
      <c r="O837" s="3"/>
      <c r="P837" s="3"/>
      <c r="Q837" s="3"/>
    </row>
    <row r="838" spans="3:17">
      <c r="C838" s="3"/>
      <c r="D838" s="3"/>
      <c r="E838" s="3"/>
      <c r="F838" s="3"/>
      <c r="G838" s="3"/>
      <c r="H838" s="3"/>
      <c r="I838" s="3"/>
      <c r="J838" s="3"/>
      <c r="L838" s="3"/>
      <c r="N838" s="3"/>
      <c r="O838" s="3"/>
      <c r="P838" s="3"/>
      <c r="Q838" s="3"/>
    </row>
    <row r="839" spans="3:17">
      <c r="C839" s="3"/>
      <c r="D839" s="3"/>
      <c r="E839" s="3"/>
      <c r="F839" s="3"/>
      <c r="G839" s="3"/>
      <c r="H839" s="3"/>
      <c r="I839" s="3"/>
      <c r="J839" s="3"/>
      <c r="L839" s="3"/>
      <c r="N839" s="3"/>
      <c r="O839" s="3"/>
      <c r="P839" s="3"/>
      <c r="Q839" s="3"/>
    </row>
    <row r="840" spans="3:17">
      <c r="C840" s="3"/>
      <c r="D840" s="3"/>
      <c r="E840" s="3"/>
      <c r="F840" s="3"/>
      <c r="G840" s="3"/>
      <c r="H840" s="3"/>
      <c r="I840" s="3"/>
      <c r="J840" s="3"/>
      <c r="L840" s="3"/>
      <c r="N840" s="3"/>
      <c r="O840" s="3"/>
      <c r="P840" s="3"/>
      <c r="Q840" s="3"/>
    </row>
    <row r="841" spans="3:17">
      <c r="C841" s="3"/>
      <c r="D841" s="3"/>
      <c r="E841" s="3"/>
      <c r="F841" s="3"/>
      <c r="G841" s="3"/>
      <c r="H841" s="3"/>
      <c r="I841" s="3"/>
      <c r="J841" s="3"/>
      <c r="L841" s="3"/>
      <c r="N841" s="3"/>
      <c r="O841" s="3"/>
      <c r="P841" s="3"/>
      <c r="Q841" s="3"/>
    </row>
    <row r="842" spans="3:17">
      <c r="C842" s="3"/>
      <c r="D842" s="3"/>
      <c r="E842" s="3"/>
      <c r="F842" s="3"/>
      <c r="G842" s="3"/>
      <c r="H842" s="3"/>
      <c r="I842" s="3"/>
      <c r="J842" s="3"/>
      <c r="L842" s="3"/>
      <c r="N842" s="3"/>
      <c r="O842" s="3"/>
      <c r="P842" s="3"/>
      <c r="Q842" s="3"/>
    </row>
    <row r="843" spans="3:17">
      <c r="C843" s="3"/>
      <c r="D843" s="3"/>
      <c r="E843" s="3"/>
      <c r="F843" s="3"/>
      <c r="G843" s="3"/>
      <c r="H843" s="3"/>
      <c r="I843" s="3"/>
      <c r="J843" s="3"/>
      <c r="L843" s="3"/>
      <c r="N843" s="3"/>
      <c r="O843" s="3"/>
      <c r="P843" s="3"/>
      <c r="Q843" s="3"/>
    </row>
    <row r="844" spans="3:17">
      <c r="C844" s="3"/>
      <c r="D844" s="3"/>
      <c r="E844" s="3"/>
      <c r="F844" s="3"/>
      <c r="G844" s="3"/>
      <c r="H844" s="3"/>
      <c r="I844" s="3"/>
      <c r="J844" s="3"/>
      <c r="L844" s="3"/>
      <c r="N844" s="3"/>
      <c r="O844" s="3"/>
      <c r="P844" s="3"/>
      <c r="Q844" s="3"/>
    </row>
    <row r="845" spans="3:17">
      <c r="C845" s="3"/>
      <c r="D845" s="3"/>
      <c r="E845" s="3"/>
      <c r="F845" s="3"/>
      <c r="G845" s="3"/>
      <c r="H845" s="3"/>
      <c r="I845" s="3"/>
      <c r="J845" s="3"/>
      <c r="L845" s="3"/>
      <c r="N845" s="3"/>
      <c r="O845" s="3"/>
      <c r="P845" s="3"/>
      <c r="Q845" s="3"/>
    </row>
    <row r="846" spans="3:17">
      <c r="C846" s="3"/>
      <c r="D846" s="3"/>
      <c r="E846" s="3"/>
      <c r="F846" s="3"/>
      <c r="G846" s="3"/>
      <c r="H846" s="3"/>
      <c r="I846" s="3"/>
      <c r="J846" s="3"/>
      <c r="L846" s="3"/>
      <c r="N846" s="3"/>
      <c r="O846" s="3"/>
      <c r="P846" s="3"/>
      <c r="Q846" s="3"/>
    </row>
    <row r="847" spans="3:17">
      <c r="C847" s="3"/>
      <c r="D847" s="3"/>
      <c r="E847" s="3"/>
      <c r="F847" s="3"/>
      <c r="G847" s="3"/>
      <c r="H847" s="3"/>
      <c r="I847" s="3"/>
      <c r="J847" s="3"/>
      <c r="L847" s="3"/>
      <c r="N847" s="3"/>
      <c r="O847" s="3"/>
      <c r="P847" s="3"/>
      <c r="Q847" s="3"/>
    </row>
    <row r="848" spans="3:17">
      <c r="C848" s="3"/>
      <c r="D848" s="3"/>
      <c r="E848" s="3"/>
      <c r="F848" s="3"/>
      <c r="G848" s="3"/>
      <c r="H848" s="3"/>
      <c r="I848" s="3"/>
      <c r="J848" s="3"/>
      <c r="L848" s="3"/>
      <c r="N848" s="3"/>
      <c r="O848" s="3"/>
      <c r="P848" s="3"/>
      <c r="Q848" s="3"/>
    </row>
    <row r="849" spans="3:17">
      <c r="C849" s="3"/>
      <c r="D849" s="3"/>
      <c r="E849" s="3"/>
      <c r="F849" s="3"/>
      <c r="G849" s="3"/>
      <c r="H849" s="3"/>
      <c r="I849" s="3"/>
      <c r="J849" s="3"/>
      <c r="L849" s="3"/>
      <c r="N849" s="3"/>
      <c r="O849" s="3"/>
      <c r="P849" s="3"/>
      <c r="Q849" s="3"/>
    </row>
    <row r="850" spans="3:17">
      <c r="C850" s="3"/>
      <c r="D850" s="3"/>
      <c r="E850" s="3"/>
      <c r="F850" s="3"/>
      <c r="G850" s="3"/>
      <c r="H850" s="3"/>
      <c r="I850" s="3"/>
      <c r="J850" s="3"/>
      <c r="L850" s="3"/>
      <c r="N850" s="3"/>
      <c r="O850" s="3"/>
      <c r="P850" s="3"/>
      <c r="Q850" s="3"/>
    </row>
    <row r="851" spans="3:17">
      <c r="C851" s="3"/>
      <c r="D851" s="3"/>
      <c r="E851" s="3"/>
      <c r="F851" s="3"/>
      <c r="G851" s="3"/>
      <c r="H851" s="3"/>
      <c r="I851" s="3"/>
      <c r="J851" s="3"/>
      <c r="L851" s="3"/>
      <c r="N851" s="3"/>
      <c r="O851" s="3"/>
      <c r="P851" s="3"/>
      <c r="Q851" s="3"/>
    </row>
    <row r="852" spans="3:17">
      <c r="C852" s="3"/>
      <c r="D852" s="3"/>
      <c r="E852" s="3"/>
      <c r="F852" s="3"/>
      <c r="G852" s="3"/>
      <c r="H852" s="3"/>
      <c r="I852" s="3"/>
      <c r="J852" s="3"/>
      <c r="L852" s="3"/>
      <c r="N852" s="3"/>
      <c r="O852" s="3"/>
      <c r="P852" s="3"/>
      <c r="Q852" s="3"/>
    </row>
    <row r="853" spans="3:17">
      <c r="C853" s="3"/>
      <c r="D853" s="3"/>
      <c r="E853" s="3"/>
      <c r="F853" s="3"/>
      <c r="G853" s="3"/>
      <c r="H853" s="3"/>
      <c r="I853" s="3"/>
      <c r="J853" s="3"/>
      <c r="L853" s="3"/>
      <c r="N853" s="3"/>
      <c r="O853" s="3"/>
      <c r="P853" s="3"/>
      <c r="Q853" s="3"/>
    </row>
    <row r="854" spans="3:17">
      <c r="C854" s="3"/>
      <c r="D854" s="3"/>
      <c r="E854" s="3"/>
      <c r="F854" s="3"/>
      <c r="G854" s="3"/>
      <c r="H854" s="3"/>
      <c r="I854" s="3"/>
      <c r="J854" s="3"/>
      <c r="L854" s="3"/>
      <c r="N854" s="3"/>
      <c r="O854" s="3"/>
      <c r="P854" s="3"/>
      <c r="Q854" s="3"/>
    </row>
    <row r="855" spans="3:17">
      <c r="C855" s="3"/>
      <c r="D855" s="3"/>
      <c r="E855" s="3"/>
      <c r="F855" s="3"/>
      <c r="G855" s="3"/>
      <c r="H855" s="3"/>
      <c r="I855" s="3"/>
      <c r="J855" s="3"/>
      <c r="L855" s="3"/>
      <c r="N855" s="3"/>
      <c r="O855" s="3"/>
      <c r="P855" s="3"/>
      <c r="Q855" s="3"/>
    </row>
    <row r="856" spans="3:17">
      <c r="C856" s="3"/>
      <c r="D856" s="3"/>
      <c r="E856" s="3"/>
      <c r="F856" s="3"/>
      <c r="G856" s="3"/>
      <c r="H856" s="3"/>
      <c r="I856" s="3"/>
      <c r="J856" s="3"/>
      <c r="L856" s="3"/>
      <c r="N856" s="3"/>
      <c r="O856" s="3"/>
      <c r="P856" s="3"/>
      <c r="Q856" s="3"/>
    </row>
    <row r="857" spans="3:17">
      <c r="C857" s="3"/>
      <c r="D857" s="3"/>
      <c r="E857" s="3"/>
      <c r="F857" s="3"/>
      <c r="G857" s="3"/>
      <c r="H857" s="3"/>
      <c r="I857" s="3"/>
      <c r="J857" s="3"/>
      <c r="L857" s="3"/>
      <c r="N857" s="3"/>
      <c r="O857" s="3"/>
      <c r="P857" s="3"/>
      <c r="Q857" s="3"/>
    </row>
    <row r="858" spans="3:17">
      <c r="C858" s="3"/>
      <c r="D858" s="3"/>
      <c r="E858" s="3"/>
      <c r="F858" s="3"/>
      <c r="G858" s="3"/>
      <c r="H858" s="3"/>
      <c r="I858" s="3"/>
      <c r="J858" s="3"/>
      <c r="L858" s="3"/>
      <c r="N858" s="3"/>
      <c r="O858" s="3"/>
      <c r="P858" s="3"/>
      <c r="Q858" s="3"/>
    </row>
    <row r="859" spans="3:17">
      <c r="C859" s="3"/>
      <c r="D859" s="3"/>
      <c r="E859" s="3"/>
      <c r="F859" s="3"/>
      <c r="G859" s="3"/>
      <c r="H859" s="3"/>
      <c r="I859" s="3"/>
      <c r="J859" s="3"/>
      <c r="L859" s="3"/>
      <c r="N859" s="3"/>
      <c r="O859" s="3"/>
      <c r="P859" s="3"/>
      <c r="Q859" s="3"/>
    </row>
    <row r="860" spans="3:17">
      <c r="C860" s="3"/>
      <c r="D860" s="3"/>
      <c r="E860" s="3"/>
      <c r="F860" s="3"/>
      <c r="G860" s="3"/>
      <c r="H860" s="3"/>
      <c r="I860" s="3"/>
      <c r="J860" s="3"/>
      <c r="L860" s="3"/>
      <c r="N860" s="3"/>
      <c r="O860" s="3"/>
      <c r="P860" s="3"/>
      <c r="Q860" s="3"/>
    </row>
    <row r="861" spans="3:17">
      <c r="C861" s="3"/>
      <c r="D861" s="3"/>
      <c r="E861" s="3"/>
      <c r="F861" s="3"/>
      <c r="G861" s="3"/>
      <c r="H861" s="3"/>
      <c r="I861" s="3"/>
      <c r="J861" s="3"/>
      <c r="L861" s="3"/>
      <c r="N861" s="3"/>
      <c r="O861" s="3"/>
      <c r="P861" s="3"/>
      <c r="Q861" s="3"/>
    </row>
    <row r="862" spans="3:17">
      <c r="C862" s="3"/>
      <c r="D862" s="3"/>
      <c r="E862" s="3"/>
      <c r="F862" s="3"/>
      <c r="G862" s="3"/>
      <c r="H862" s="3"/>
      <c r="I862" s="3"/>
      <c r="J862" s="3"/>
      <c r="L862" s="3"/>
      <c r="N862" s="3"/>
      <c r="O862" s="3"/>
      <c r="P862" s="3"/>
      <c r="Q862" s="3"/>
    </row>
    <row r="863" spans="3:17">
      <c r="C863" s="3"/>
      <c r="D863" s="3"/>
      <c r="E863" s="3"/>
      <c r="F863" s="3"/>
      <c r="G863" s="3"/>
      <c r="H863" s="3"/>
      <c r="I863" s="3"/>
      <c r="J863" s="3"/>
      <c r="L863" s="3"/>
      <c r="N863" s="3"/>
      <c r="O863" s="3"/>
      <c r="P863" s="3"/>
      <c r="Q863" s="3"/>
    </row>
    <row r="864" spans="3:17">
      <c r="C864" s="3"/>
      <c r="D864" s="3"/>
      <c r="E864" s="3"/>
      <c r="F864" s="3"/>
      <c r="G864" s="3"/>
      <c r="H864" s="3"/>
      <c r="I864" s="3"/>
      <c r="J864" s="3"/>
      <c r="L864" s="3"/>
      <c r="N864" s="3"/>
      <c r="O864" s="3"/>
      <c r="P864" s="3"/>
      <c r="Q864" s="3"/>
    </row>
    <row r="865" spans="3:17">
      <c r="C865" s="3"/>
      <c r="D865" s="3"/>
      <c r="E865" s="3"/>
      <c r="F865" s="3"/>
      <c r="G865" s="3"/>
      <c r="H865" s="3"/>
      <c r="I865" s="3"/>
      <c r="J865" s="3"/>
      <c r="L865" s="3"/>
      <c r="N865" s="3"/>
      <c r="O865" s="3"/>
      <c r="P865" s="3"/>
      <c r="Q865" s="3"/>
    </row>
    <row r="866" spans="3:17">
      <c r="C866" s="3"/>
      <c r="D866" s="3"/>
      <c r="E866" s="3"/>
      <c r="F866" s="3"/>
      <c r="G866" s="3"/>
      <c r="H866" s="3"/>
      <c r="I866" s="3"/>
      <c r="J866" s="3"/>
      <c r="L866" s="3"/>
      <c r="N866" s="3"/>
      <c r="O866" s="3"/>
      <c r="P866" s="3"/>
      <c r="Q866" s="3"/>
    </row>
    <row r="867" spans="3:17">
      <c r="C867" s="3"/>
      <c r="D867" s="3"/>
      <c r="E867" s="3"/>
      <c r="F867" s="3"/>
      <c r="G867" s="3"/>
      <c r="H867" s="3"/>
      <c r="I867" s="3"/>
      <c r="J867" s="3"/>
      <c r="L867" s="3"/>
      <c r="N867" s="3"/>
      <c r="O867" s="3"/>
      <c r="P867" s="3"/>
      <c r="Q867" s="3"/>
    </row>
    <row r="868" spans="3:17">
      <c r="C868" s="3"/>
      <c r="D868" s="3"/>
      <c r="E868" s="3"/>
      <c r="F868" s="3"/>
      <c r="G868" s="3"/>
      <c r="H868" s="3"/>
      <c r="I868" s="3"/>
      <c r="J868" s="3"/>
      <c r="L868" s="3"/>
      <c r="N868" s="3"/>
      <c r="O868" s="3"/>
      <c r="P868" s="3"/>
      <c r="Q868" s="3"/>
    </row>
    <row r="869" spans="3:17">
      <c r="C869" s="3"/>
      <c r="D869" s="3"/>
      <c r="E869" s="3"/>
      <c r="F869" s="3"/>
      <c r="G869" s="3"/>
      <c r="H869" s="3"/>
      <c r="I869" s="3"/>
      <c r="J869" s="3"/>
      <c r="L869" s="3"/>
      <c r="N869" s="3"/>
      <c r="O869" s="3"/>
      <c r="P869" s="3"/>
      <c r="Q869" s="3"/>
    </row>
    <row r="870" spans="3:17">
      <c r="C870" s="3"/>
      <c r="D870" s="3"/>
      <c r="E870" s="3"/>
      <c r="F870" s="3"/>
      <c r="G870" s="3"/>
      <c r="H870" s="3"/>
      <c r="I870" s="3"/>
      <c r="J870" s="3"/>
      <c r="L870" s="3"/>
      <c r="N870" s="3"/>
      <c r="O870" s="3"/>
      <c r="P870" s="3"/>
      <c r="Q870" s="3"/>
    </row>
    <row r="871" spans="3:17">
      <c r="C871" s="3"/>
      <c r="D871" s="3"/>
      <c r="E871" s="3"/>
      <c r="F871" s="3"/>
      <c r="G871" s="3"/>
      <c r="H871" s="3"/>
      <c r="I871" s="3"/>
      <c r="J871" s="3"/>
      <c r="L871" s="3"/>
      <c r="N871" s="3"/>
      <c r="O871" s="3"/>
      <c r="P871" s="3"/>
      <c r="Q871" s="3"/>
    </row>
    <row r="872" spans="3:17">
      <c r="C872" s="3"/>
      <c r="D872" s="3"/>
      <c r="E872" s="3"/>
      <c r="F872" s="3"/>
      <c r="G872" s="3"/>
      <c r="H872" s="3"/>
      <c r="I872" s="3"/>
      <c r="J872" s="3"/>
      <c r="L872" s="3"/>
      <c r="N872" s="3"/>
      <c r="O872" s="3"/>
      <c r="P872" s="3"/>
      <c r="Q872" s="3"/>
    </row>
    <row r="873" spans="3:17">
      <c r="C873" s="3"/>
      <c r="D873" s="3"/>
      <c r="E873" s="3"/>
      <c r="F873" s="3"/>
      <c r="G873" s="3"/>
      <c r="H873" s="3"/>
      <c r="I873" s="3"/>
      <c r="J873" s="3"/>
      <c r="L873" s="3"/>
      <c r="N873" s="3"/>
      <c r="O873" s="3"/>
      <c r="P873" s="3"/>
      <c r="Q873" s="3"/>
    </row>
    <row r="874" spans="3:17">
      <c r="C874" s="3"/>
      <c r="D874" s="3"/>
      <c r="E874" s="3"/>
      <c r="F874" s="3"/>
      <c r="G874" s="3"/>
      <c r="H874" s="3"/>
      <c r="I874" s="3"/>
      <c r="J874" s="3"/>
      <c r="L874" s="3"/>
      <c r="N874" s="3"/>
      <c r="O874" s="3"/>
      <c r="P874" s="3"/>
      <c r="Q874" s="3"/>
    </row>
    <row r="875" spans="3:17">
      <c r="C875" s="3"/>
      <c r="D875" s="3"/>
      <c r="E875" s="3"/>
      <c r="F875" s="3"/>
      <c r="G875" s="3"/>
      <c r="H875" s="3"/>
      <c r="I875" s="3"/>
      <c r="J875" s="3"/>
      <c r="L875" s="3"/>
      <c r="N875" s="3"/>
      <c r="O875" s="3"/>
      <c r="P875" s="3"/>
      <c r="Q875" s="3"/>
    </row>
    <row r="876" spans="3:17">
      <c r="C876" s="3"/>
      <c r="D876" s="3"/>
      <c r="E876" s="3"/>
      <c r="F876" s="3"/>
      <c r="G876" s="3"/>
      <c r="H876" s="3"/>
      <c r="I876" s="3"/>
      <c r="J876" s="3"/>
      <c r="L876" s="3"/>
      <c r="N876" s="3"/>
      <c r="O876" s="3"/>
      <c r="P876" s="3"/>
      <c r="Q876" s="3"/>
    </row>
    <row r="877" spans="3:17">
      <c r="C877" s="3"/>
      <c r="D877" s="3"/>
      <c r="E877" s="3"/>
      <c r="F877" s="3"/>
      <c r="G877" s="3"/>
      <c r="H877" s="3"/>
      <c r="I877" s="3"/>
      <c r="J877" s="3"/>
      <c r="L877" s="3"/>
      <c r="N877" s="3"/>
      <c r="O877" s="3"/>
      <c r="P877" s="3"/>
      <c r="Q877" s="3"/>
    </row>
    <row r="878" spans="3:17">
      <c r="C878" s="3"/>
      <c r="D878" s="3"/>
      <c r="E878" s="3"/>
      <c r="F878" s="3"/>
      <c r="G878" s="3"/>
      <c r="H878" s="3"/>
      <c r="I878" s="3"/>
      <c r="J878" s="3"/>
      <c r="L878" s="3"/>
      <c r="N878" s="3"/>
      <c r="O878" s="3"/>
      <c r="P878" s="3"/>
      <c r="Q878" s="3"/>
    </row>
    <row r="879" spans="3:17">
      <c r="C879" s="3"/>
      <c r="D879" s="3"/>
      <c r="E879" s="3"/>
      <c r="F879" s="3"/>
      <c r="G879" s="3"/>
      <c r="H879" s="3"/>
      <c r="I879" s="3"/>
      <c r="J879" s="3"/>
      <c r="L879" s="3"/>
      <c r="N879" s="3"/>
      <c r="O879" s="3"/>
      <c r="P879" s="3"/>
      <c r="Q879" s="3"/>
    </row>
    <row r="880" spans="3:17">
      <c r="C880" s="3"/>
      <c r="D880" s="3"/>
      <c r="E880" s="3"/>
      <c r="F880" s="3"/>
      <c r="G880" s="3"/>
      <c r="H880" s="3"/>
      <c r="I880" s="3"/>
      <c r="J880" s="3"/>
      <c r="L880" s="3"/>
      <c r="N880" s="3"/>
      <c r="O880" s="3"/>
      <c r="P880" s="3"/>
      <c r="Q880" s="3"/>
    </row>
    <row r="881" spans="3:17">
      <c r="C881" s="3"/>
      <c r="D881" s="3"/>
      <c r="E881" s="3"/>
      <c r="F881" s="3"/>
      <c r="G881" s="3"/>
      <c r="H881" s="3"/>
      <c r="I881" s="3"/>
      <c r="J881" s="3"/>
      <c r="L881" s="3"/>
      <c r="N881" s="3"/>
      <c r="O881" s="3"/>
      <c r="P881" s="3"/>
      <c r="Q881" s="3"/>
    </row>
    <row r="882" spans="3:17">
      <c r="C882" s="3"/>
      <c r="D882" s="3"/>
      <c r="E882" s="3"/>
      <c r="F882" s="3"/>
      <c r="G882" s="3"/>
      <c r="H882" s="3"/>
      <c r="I882" s="3"/>
      <c r="J882" s="3"/>
      <c r="L882" s="3"/>
      <c r="N882" s="3"/>
      <c r="O882" s="3"/>
      <c r="P882" s="3"/>
      <c r="Q882" s="3"/>
    </row>
    <row r="883" spans="3:17">
      <c r="C883" s="3"/>
      <c r="D883" s="3"/>
      <c r="E883" s="3"/>
      <c r="F883" s="3"/>
      <c r="G883" s="3"/>
      <c r="H883" s="3"/>
      <c r="I883" s="3"/>
      <c r="J883" s="3"/>
      <c r="L883" s="3"/>
      <c r="N883" s="3"/>
      <c r="O883" s="3"/>
      <c r="P883" s="3"/>
      <c r="Q883" s="3"/>
    </row>
    <row r="884" spans="3:17">
      <c r="C884" s="3"/>
      <c r="D884" s="3"/>
      <c r="E884" s="3"/>
      <c r="F884" s="3"/>
      <c r="G884" s="3"/>
      <c r="H884" s="3"/>
      <c r="I884" s="3"/>
      <c r="J884" s="3"/>
      <c r="L884" s="3"/>
      <c r="N884" s="3"/>
      <c r="O884" s="3"/>
      <c r="P884" s="3"/>
      <c r="Q884" s="3"/>
    </row>
    <row r="885" spans="3:17">
      <c r="C885" s="3"/>
      <c r="D885" s="3"/>
      <c r="E885" s="3"/>
      <c r="F885" s="3"/>
      <c r="G885" s="3"/>
      <c r="H885" s="3"/>
      <c r="I885" s="3"/>
      <c r="J885" s="3"/>
      <c r="L885" s="3"/>
      <c r="N885" s="3"/>
      <c r="O885" s="3"/>
      <c r="P885" s="3"/>
      <c r="Q885" s="3"/>
    </row>
    <row r="886" spans="3:17">
      <c r="C886" s="3"/>
      <c r="D886" s="3"/>
      <c r="E886" s="3"/>
      <c r="F886" s="3"/>
      <c r="G886" s="3"/>
      <c r="H886" s="3"/>
      <c r="I886" s="3"/>
      <c r="J886" s="3"/>
      <c r="L886" s="3"/>
      <c r="N886" s="3"/>
      <c r="O886" s="3"/>
      <c r="P886" s="3"/>
      <c r="Q886" s="3"/>
    </row>
    <row r="887" spans="3:17">
      <c r="C887" s="3"/>
      <c r="D887" s="3"/>
      <c r="E887" s="3"/>
      <c r="F887" s="3"/>
      <c r="G887" s="3"/>
      <c r="H887" s="3"/>
      <c r="I887" s="3"/>
      <c r="J887" s="3"/>
      <c r="L887" s="3"/>
      <c r="N887" s="3"/>
      <c r="O887" s="3"/>
      <c r="P887" s="3"/>
      <c r="Q887" s="3"/>
    </row>
    <row r="888" spans="3:17">
      <c r="C888" s="3"/>
      <c r="D888" s="3"/>
      <c r="E888" s="3"/>
      <c r="F888" s="3"/>
      <c r="G888" s="3"/>
      <c r="H888" s="3"/>
      <c r="I888" s="3"/>
      <c r="J888" s="3"/>
      <c r="L888" s="3"/>
      <c r="N888" s="3"/>
      <c r="O888" s="3"/>
      <c r="P888" s="3"/>
      <c r="Q888" s="3"/>
    </row>
    <row r="889" spans="3:17">
      <c r="C889" s="3"/>
      <c r="D889" s="3"/>
      <c r="E889" s="3"/>
      <c r="F889" s="3"/>
      <c r="G889" s="3"/>
      <c r="H889" s="3"/>
      <c r="I889" s="3"/>
      <c r="J889" s="3"/>
      <c r="L889" s="3"/>
      <c r="N889" s="3"/>
      <c r="O889" s="3"/>
      <c r="P889" s="3"/>
      <c r="Q889" s="3"/>
    </row>
    <row r="890" spans="3:17">
      <c r="C890" s="3"/>
      <c r="D890" s="3"/>
      <c r="E890" s="3"/>
      <c r="F890" s="3"/>
      <c r="G890" s="3"/>
      <c r="H890" s="3"/>
      <c r="I890" s="3"/>
      <c r="J890" s="3"/>
      <c r="L890" s="3"/>
      <c r="N890" s="3"/>
      <c r="O890" s="3"/>
      <c r="P890" s="3"/>
      <c r="Q890" s="3"/>
    </row>
    <row r="891" spans="3:17">
      <c r="C891" s="3"/>
      <c r="D891" s="3"/>
      <c r="E891" s="3"/>
      <c r="F891" s="3"/>
      <c r="G891" s="3"/>
      <c r="H891" s="3"/>
      <c r="I891" s="3"/>
      <c r="J891" s="3"/>
      <c r="L891" s="3"/>
      <c r="N891" s="3"/>
      <c r="O891" s="3"/>
      <c r="P891" s="3"/>
      <c r="Q891" s="3"/>
    </row>
    <row r="892" spans="3:17">
      <c r="C892" s="3"/>
      <c r="D892" s="3"/>
      <c r="E892" s="3"/>
      <c r="F892" s="3"/>
      <c r="G892" s="3"/>
      <c r="H892" s="3"/>
      <c r="I892" s="3"/>
      <c r="J892" s="3"/>
      <c r="L892" s="3"/>
      <c r="N892" s="3"/>
      <c r="O892" s="3"/>
      <c r="P892" s="3"/>
      <c r="Q892" s="3"/>
    </row>
    <row r="893" spans="3:17">
      <c r="C893" s="3"/>
      <c r="D893" s="3"/>
      <c r="E893" s="3"/>
      <c r="F893" s="3"/>
      <c r="G893" s="3"/>
      <c r="H893" s="3"/>
      <c r="I893" s="3"/>
      <c r="J893" s="3"/>
      <c r="L893" s="3"/>
      <c r="N893" s="3"/>
      <c r="O893" s="3"/>
      <c r="P893" s="3"/>
      <c r="Q893" s="3"/>
    </row>
    <row r="894" spans="3:17">
      <c r="C894" s="3"/>
      <c r="D894" s="3"/>
      <c r="E894" s="3"/>
      <c r="F894" s="3"/>
      <c r="G894" s="3"/>
      <c r="H894" s="3"/>
      <c r="I894" s="3"/>
      <c r="J894" s="3"/>
      <c r="L894" s="3"/>
      <c r="N894" s="3"/>
      <c r="O894" s="3"/>
      <c r="P894" s="3"/>
      <c r="Q894" s="3"/>
    </row>
    <row r="895" spans="3:17">
      <c r="C895" s="3"/>
      <c r="D895" s="3"/>
      <c r="E895" s="3"/>
      <c r="F895" s="3"/>
      <c r="G895" s="3"/>
      <c r="H895" s="3"/>
      <c r="I895" s="3"/>
      <c r="J895" s="3"/>
      <c r="L895" s="3"/>
      <c r="N895" s="3"/>
      <c r="O895" s="3"/>
      <c r="P895" s="3"/>
      <c r="Q895" s="3"/>
    </row>
    <row r="896" spans="3:17">
      <c r="C896" s="3"/>
      <c r="D896" s="3"/>
      <c r="E896" s="3"/>
      <c r="F896" s="3"/>
      <c r="G896" s="3"/>
      <c r="H896" s="3"/>
      <c r="I896" s="3"/>
      <c r="J896" s="3"/>
      <c r="L896" s="3"/>
      <c r="N896" s="3"/>
      <c r="O896" s="3"/>
      <c r="P896" s="3"/>
      <c r="Q896" s="3"/>
    </row>
    <row r="897" spans="3:17">
      <c r="C897" s="3"/>
      <c r="D897" s="3"/>
      <c r="E897" s="3"/>
      <c r="F897" s="3"/>
      <c r="G897" s="3"/>
      <c r="H897" s="3"/>
      <c r="I897" s="3"/>
      <c r="J897" s="3"/>
      <c r="L897" s="3"/>
      <c r="N897" s="3"/>
      <c r="O897" s="3"/>
      <c r="P897" s="3"/>
      <c r="Q897" s="3"/>
    </row>
    <row r="898" spans="3:17">
      <c r="C898" s="3"/>
      <c r="D898" s="3"/>
      <c r="E898" s="3"/>
      <c r="F898" s="3"/>
      <c r="G898" s="3"/>
      <c r="H898" s="3"/>
      <c r="I898" s="3"/>
      <c r="J898" s="3"/>
      <c r="L898" s="3"/>
      <c r="N898" s="3"/>
      <c r="O898" s="3"/>
      <c r="P898" s="3"/>
      <c r="Q898" s="3"/>
    </row>
    <row r="899" spans="3:17">
      <c r="C899" s="3"/>
      <c r="D899" s="3"/>
      <c r="E899" s="3"/>
      <c r="F899" s="3"/>
      <c r="G899" s="3"/>
      <c r="H899" s="3"/>
      <c r="I899" s="3"/>
      <c r="J899" s="3"/>
      <c r="L899" s="3"/>
      <c r="N899" s="3"/>
      <c r="O899" s="3"/>
      <c r="P899" s="3"/>
      <c r="Q899" s="3"/>
    </row>
    <row r="900" spans="3:17">
      <c r="C900" s="3"/>
      <c r="D900" s="3"/>
      <c r="E900" s="3"/>
      <c r="F900" s="3"/>
      <c r="G900" s="3"/>
      <c r="H900" s="3"/>
      <c r="I900" s="3"/>
      <c r="J900" s="3"/>
      <c r="L900" s="3"/>
      <c r="N900" s="3"/>
      <c r="O900" s="3"/>
      <c r="P900" s="3"/>
      <c r="Q900" s="3"/>
    </row>
    <row r="901" spans="3:17">
      <c r="C901" s="3"/>
      <c r="D901" s="3"/>
      <c r="E901" s="3"/>
      <c r="F901" s="3"/>
      <c r="G901" s="3"/>
      <c r="H901" s="3"/>
      <c r="I901" s="3"/>
      <c r="J901" s="3"/>
      <c r="L901" s="3"/>
      <c r="N901" s="3"/>
      <c r="O901" s="3"/>
      <c r="P901" s="3"/>
      <c r="Q901" s="3"/>
    </row>
    <row r="902" spans="3:17">
      <c r="C902" s="3"/>
      <c r="D902" s="3"/>
      <c r="E902" s="3"/>
      <c r="F902" s="3"/>
      <c r="G902" s="3"/>
      <c r="H902" s="3"/>
      <c r="I902" s="3"/>
      <c r="J902" s="3"/>
      <c r="L902" s="3"/>
      <c r="N902" s="3"/>
      <c r="O902" s="3"/>
      <c r="P902" s="3"/>
      <c r="Q902" s="3"/>
    </row>
    <row r="903" spans="3:17">
      <c r="C903" s="3"/>
      <c r="D903" s="3"/>
      <c r="E903" s="3"/>
      <c r="F903" s="3"/>
      <c r="G903" s="3"/>
      <c r="H903" s="3"/>
      <c r="I903" s="3"/>
      <c r="J903" s="3"/>
      <c r="L903" s="3"/>
      <c r="N903" s="3"/>
      <c r="O903" s="3"/>
      <c r="P903" s="3"/>
      <c r="Q903" s="3"/>
    </row>
    <row r="904" spans="3:17">
      <c r="C904" s="3"/>
      <c r="D904" s="3"/>
      <c r="E904" s="3"/>
      <c r="F904" s="3"/>
      <c r="G904" s="3"/>
      <c r="H904" s="3"/>
      <c r="I904" s="3"/>
      <c r="J904" s="3"/>
      <c r="L904" s="3"/>
      <c r="N904" s="3"/>
      <c r="O904" s="3"/>
      <c r="P904" s="3"/>
      <c r="Q904" s="3"/>
    </row>
    <row r="905" spans="3:17">
      <c r="C905" s="3"/>
      <c r="D905" s="3"/>
      <c r="E905" s="3"/>
      <c r="F905" s="3"/>
      <c r="G905" s="3"/>
      <c r="H905" s="3"/>
      <c r="I905" s="3"/>
      <c r="J905" s="3"/>
      <c r="L905" s="3"/>
      <c r="N905" s="3"/>
      <c r="O905" s="3"/>
      <c r="P905" s="3"/>
      <c r="Q905" s="3"/>
    </row>
    <row r="906" spans="3:17">
      <c r="C906" s="3"/>
      <c r="D906" s="3"/>
      <c r="E906" s="3"/>
      <c r="F906" s="3"/>
      <c r="G906" s="3"/>
      <c r="H906" s="3"/>
      <c r="I906" s="3"/>
      <c r="J906" s="3"/>
      <c r="L906" s="3"/>
      <c r="N906" s="3"/>
      <c r="O906" s="3"/>
      <c r="P906" s="3"/>
      <c r="Q906" s="3"/>
    </row>
    <row r="907" spans="3:17">
      <c r="C907" s="3"/>
      <c r="D907" s="3"/>
      <c r="E907" s="3"/>
      <c r="F907" s="3"/>
      <c r="G907" s="3"/>
      <c r="H907" s="3"/>
      <c r="I907" s="3"/>
      <c r="J907" s="3"/>
      <c r="L907" s="3"/>
      <c r="N907" s="3"/>
      <c r="O907" s="3"/>
      <c r="P907" s="3"/>
      <c r="Q907" s="3"/>
    </row>
    <row r="908" spans="3:17">
      <c r="C908" s="3"/>
      <c r="D908" s="3"/>
      <c r="E908" s="3"/>
      <c r="F908" s="3"/>
      <c r="G908" s="3"/>
      <c r="H908" s="3"/>
      <c r="I908" s="3"/>
      <c r="J908" s="3"/>
      <c r="L908" s="3"/>
      <c r="N908" s="3"/>
      <c r="O908" s="3"/>
      <c r="P908" s="3"/>
      <c r="Q908" s="3"/>
    </row>
    <row r="909" spans="3:17">
      <c r="C909" s="3"/>
      <c r="D909" s="3"/>
      <c r="E909" s="3"/>
      <c r="F909" s="3"/>
      <c r="G909" s="3"/>
      <c r="H909" s="3"/>
      <c r="I909" s="3"/>
      <c r="J909" s="3"/>
      <c r="L909" s="3"/>
      <c r="N909" s="3"/>
      <c r="O909" s="3"/>
      <c r="P909" s="3"/>
      <c r="Q909" s="3"/>
    </row>
    <row r="910" spans="3:17">
      <c r="C910" s="3"/>
      <c r="D910" s="3"/>
      <c r="E910" s="3"/>
      <c r="F910" s="3"/>
      <c r="G910" s="3"/>
      <c r="H910" s="3"/>
      <c r="I910" s="3"/>
      <c r="J910" s="3"/>
      <c r="L910" s="3"/>
      <c r="N910" s="3"/>
      <c r="O910" s="3"/>
      <c r="P910" s="3"/>
      <c r="Q910" s="3"/>
    </row>
    <row r="911" spans="3:17">
      <c r="C911" s="3"/>
      <c r="D911" s="3"/>
      <c r="E911" s="3"/>
      <c r="F911" s="3"/>
      <c r="G911" s="3"/>
      <c r="H911" s="3"/>
      <c r="I911" s="3"/>
      <c r="J911" s="3"/>
      <c r="L911" s="3"/>
      <c r="N911" s="3"/>
      <c r="O911" s="3"/>
      <c r="P911" s="3"/>
      <c r="Q911" s="3"/>
    </row>
    <row r="912" spans="3:17">
      <c r="C912" s="3"/>
      <c r="D912" s="3"/>
      <c r="E912" s="3"/>
      <c r="F912" s="3"/>
      <c r="G912" s="3"/>
      <c r="H912" s="3"/>
      <c r="I912" s="3"/>
      <c r="J912" s="3"/>
      <c r="L912" s="3"/>
      <c r="N912" s="3"/>
      <c r="O912" s="3"/>
      <c r="P912" s="3"/>
      <c r="Q912" s="3"/>
    </row>
    <row r="913" spans="3:17">
      <c r="C913" s="3"/>
      <c r="D913" s="3"/>
      <c r="E913" s="3"/>
      <c r="F913" s="3"/>
      <c r="G913" s="3"/>
      <c r="H913" s="3"/>
      <c r="I913" s="3"/>
      <c r="J913" s="3"/>
      <c r="L913" s="3"/>
      <c r="N913" s="3"/>
      <c r="O913" s="3"/>
      <c r="P913" s="3"/>
      <c r="Q913" s="3"/>
    </row>
    <row r="914" spans="3:17">
      <c r="C914" s="3"/>
      <c r="D914" s="3"/>
      <c r="E914" s="3"/>
      <c r="F914" s="3"/>
      <c r="G914" s="3"/>
      <c r="H914" s="3"/>
      <c r="I914" s="3"/>
      <c r="J914" s="3"/>
      <c r="L914" s="3"/>
      <c r="N914" s="3"/>
      <c r="O914" s="3"/>
      <c r="P914" s="3"/>
      <c r="Q914" s="3"/>
    </row>
    <row r="915" spans="3:17">
      <c r="C915" s="3"/>
      <c r="D915" s="3"/>
      <c r="E915" s="3"/>
      <c r="F915" s="3"/>
      <c r="G915" s="3"/>
      <c r="H915" s="3"/>
      <c r="I915" s="3"/>
      <c r="J915" s="3"/>
      <c r="L915" s="3"/>
      <c r="N915" s="3"/>
      <c r="O915" s="3"/>
      <c r="P915" s="3"/>
      <c r="Q915" s="3"/>
    </row>
    <row r="916" spans="3:17">
      <c r="C916" s="3"/>
      <c r="D916" s="3"/>
      <c r="E916" s="3"/>
      <c r="F916" s="3"/>
      <c r="G916" s="3"/>
      <c r="H916" s="3"/>
      <c r="I916" s="3"/>
      <c r="J916" s="3"/>
      <c r="L916" s="3"/>
      <c r="N916" s="3"/>
      <c r="O916" s="3"/>
      <c r="P916" s="3"/>
      <c r="Q916" s="3"/>
    </row>
    <row r="917" spans="3:17">
      <c r="C917" s="3"/>
      <c r="D917" s="3"/>
      <c r="E917" s="3"/>
      <c r="F917" s="3"/>
      <c r="G917" s="3"/>
      <c r="H917" s="3"/>
      <c r="I917" s="3"/>
      <c r="J917" s="3"/>
      <c r="L917" s="3"/>
      <c r="N917" s="3"/>
      <c r="O917" s="3"/>
      <c r="P917" s="3"/>
      <c r="Q917" s="3"/>
    </row>
    <row r="918" spans="3:17">
      <c r="C918" s="3"/>
      <c r="D918" s="3"/>
      <c r="E918" s="3"/>
      <c r="F918" s="3"/>
      <c r="G918" s="3"/>
      <c r="H918" s="3"/>
      <c r="I918" s="3"/>
      <c r="J918" s="3"/>
      <c r="L918" s="3"/>
      <c r="N918" s="3"/>
      <c r="O918" s="3"/>
      <c r="P918" s="3"/>
      <c r="Q918" s="3"/>
    </row>
    <row r="919" spans="3:17">
      <c r="C919" s="3"/>
      <c r="D919" s="3"/>
      <c r="E919" s="3"/>
      <c r="F919" s="3"/>
      <c r="G919" s="3"/>
      <c r="H919" s="3"/>
      <c r="I919" s="3"/>
      <c r="J919" s="3"/>
      <c r="L919" s="3"/>
      <c r="N919" s="3"/>
      <c r="O919" s="3"/>
      <c r="P919" s="3"/>
      <c r="Q919" s="3"/>
    </row>
    <row r="920" spans="3:17">
      <c r="C920" s="3"/>
      <c r="D920" s="3"/>
      <c r="E920" s="3"/>
      <c r="F920" s="3"/>
      <c r="G920" s="3"/>
      <c r="H920" s="3"/>
      <c r="I920" s="3"/>
      <c r="J920" s="3"/>
      <c r="L920" s="3"/>
      <c r="N920" s="3"/>
      <c r="O920" s="3"/>
      <c r="P920" s="3"/>
      <c r="Q920" s="3"/>
    </row>
    <row r="921" spans="3:17">
      <c r="C921" s="3"/>
      <c r="D921" s="3"/>
      <c r="E921" s="3"/>
      <c r="F921" s="3"/>
      <c r="G921" s="3"/>
      <c r="H921" s="3"/>
      <c r="I921" s="3"/>
      <c r="J921" s="3"/>
      <c r="L921" s="3"/>
      <c r="N921" s="3"/>
      <c r="O921" s="3"/>
      <c r="P921" s="3"/>
      <c r="Q921" s="3"/>
    </row>
    <row r="922" spans="3:17">
      <c r="C922" s="3"/>
      <c r="D922" s="3"/>
      <c r="E922" s="3"/>
      <c r="F922" s="3"/>
      <c r="G922" s="3"/>
      <c r="H922" s="3"/>
      <c r="I922" s="3"/>
      <c r="J922" s="3"/>
      <c r="L922" s="3"/>
      <c r="N922" s="3"/>
      <c r="O922" s="3"/>
      <c r="P922" s="3"/>
      <c r="Q922" s="3"/>
    </row>
    <row r="923" spans="3:17">
      <c r="C923" s="3"/>
      <c r="D923" s="3"/>
      <c r="E923" s="3"/>
      <c r="F923" s="3"/>
      <c r="G923" s="3"/>
      <c r="H923" s="3"/>
      <c r="I923" s="3"/>
      <c r="J923" s="3"/>
      <c r="L923" s="3"/>
      <c r="N923" s="3"/>
      <c r="O923" s="3"/>
      <c r="P923" s="3"/>
      <c r="Q923" s="3"/>
    </row>
    <row r="924" spans="3:17">
      <c r="C924" s="3"/>
      <c r="D924" s="3"/>
      <c r="E924" s="3"/>
      <c r="F924" s="3"/>
      <c r="G924" s="3"/>
      <c r="H924" s="3"/>
      <c r="I924" s="3"/>
      <c r="J924" s="3"/>
      <c r="L924" s="3"/>
      <c r="N924" s="3"/>
      <c r="O924" s="3"/>
      <c r="P924" s="3"/>
      <c r="Q924" s="3"/>
    </row>
    <row r="925" spans="3:17">
      <c r="C925" s="3"/>
      <c r="D925" s="3"/>
      <c r="E925" s="3"/>
      <c r="F925" s="3"/>
      <c r="G925" s="3"/>
      <c r="H925" s="3"/>
      <c r="I925" s="3"/>
      <c r="J925" s="3"/>
      <c r="L925" s="3"/>
      <c r="N925" s="3"/>
      <c r="O925" s="3"/>
      <c r="P925" s="3"/>
      <c r="Q925" s="3"/>
    </row>
    <row r="926" spans="3:17">
      <c r="C926" s="3"/>
      <c r="D926" s="3"/>
      <c r="E926" s="3"/>
      <c r="F926" s="3"/>
      <c r="G926" s="3"/>
      <c r="H926" s="3"/>
      <c r="I926" s="3"/>
      <c r="J926" s="3"/>
      <c r="L926" s="3"/>
      <c r="N926" s="3"/>
      <c r="O926" s="3"/>
      <c r="P926" s="3"/>
      <c r="Q926" s="3"/>
    </row>
    <row r="927" spans="3:17">
      <c r="C927" s="3"/>
      <c r="D927" s="3"/>
      <c r="E927" s="3"/>
      <c r="F927" s="3"/>
      <c r="G927" s="3"/>
      <c r="H927" s="3"/>
      <c r="I927" s="3"/>
      <c r="J927" s="3"/>
      <c r="L927" s="3"/>
      <c r="N927" s="3"/>
      <c r="O927" s="3"/>
      <c r="P927" s="3"/>
      <c r="Q927" s="3"/>
    </row>
    <row r="928" spans="3:17">
      <c r="C928" s="3"/>
      <c r="D928" s="3"/>
      <c r="E928" s="3"/>
      <c r="F928" s="3"/>
      <c r="G928" s="3"/>
      <c r="H928" s="3"/>
      <c r="I928" s="3"/>
      <c r="J928" s="3"/>
      <c r="L928" s="3"/>
      <c r="N928" s="3"/>
      <c r="O928" s="3"/>
      <c r="P928" s="3"/>
      <c r="Q928" s="3"/>
    </row>
    <row r="929" spans="3:17">
      <c r="C929" s="3"/>
      <c r="D929" s="3"/>
      <c r="E929" s="3"/>
      <c r="F929" s="3"/>
      <c r="G929" s="3"/>
      <c r="H929" s="3"/>
      <c r="I929" s="3"/>
      <c r="J929" s="3"/>
      <c r="L929" s="3"/>
      <c r="N929" s="3"/>
      <c r="O929" s="3"/>
      <c r="P929" s="3"/>
      <c r="Q929" s="3"/>
    </row>
    <row r="930" spans="3:17">
      <c r="C930" s="3"/>
      <c r="D930" s="3"/>
      <c r="E930" s="3"/>
      <c r="F930" s="3"/>
      <c r="G930" s="3"/>
      <c r="H930" s="3"/>
      <c r="I930" s="3"/>
      <c r="J930" s="3"/>
      <c r="L930" s="3"/>
      <c r="N930" s="3"/>
      <c r="O930" s="3"/>
      <c r="P930" s="3"/>
      <c r="Q930" s="3"/>
    </row>
    <row r="931" spans="3:17">
      <c r="C931" s="3"/>
      <c r="D931" s="3"/>
      <c r="E931" s="3"/>
      <c r="F931" s="3"/>
      <c r="G931" s="3"/>
      <c r="H931" s="3"/>
      <c r="I931" s="3"/>
      <c r="J931" s="3"/>
      <c r="L931" s="3"/>
      <c r="N931" s="3"/>
      <c r="O931" s="3"/>
      <c r="P931" s="3"/>
      <c r="Q931" s="3"/>
    </row>
    <row r="932" spans="3:17">
      <c r="C932" s="3"/>
      <c r="D932" s="3"/>
      <c r="E932" s="3"/>
      <c r="F932" s="3"/>
      <c r="G932" s="3"/>
      <c r="H932" s="3"/>
      <c r="I932" s="3"/>
      <c r="J932" s="3"/>
      <c r="L932" s="3"/>
      <c r="N932" s="3"/>
      <c r="O932" s="3"/>
      <c r="P932" s="3"/>
      <c r="Q932" s="3"/>
    </row>
    <row r="933" spans="3:17">
      <c r="C933" s="3"/>
      <c r="D933" s="3"/>
      <c r="E933" s="3"/>
      <c r="F933" s="3"/>
      <c r="G933" s="3"/>
      <c r="H933" s="3"/>
      <c r="I933" s="3"/>
      <c r="J933" s="3"/>
      <c r="L933" s="3"/>
      <c r="N933" s="3"/>
      <c r="O933" s="3"/>
      <c r="P933" s="3"/>
      <c r="Q933" s="3"/>
    </row>
    <row r="934" spans="3:17">
      <c r="C934" s="3"/>
      <c r="D934" s="3"/>
      <c r="E934" s="3"/>
      <c r="F934" s="3"/>
      <c r="G934" s="3"/>
      <c r="H934" s="3"/>
      <c r="I934" s="3"/>
      <c r="J934" s="3"/>
      <c r="L934" s="3"/>
      <c r="N934" s="3"/>
      <c r="O934" s="3"/>
      <c r="P934" s="3"/>
      <c r="Q934" s="3"/>
    </row>
    <row r="935" spans="3:17">
      <c r="C935" s="3"/>
      <c r="D935" s="3"/>
      <c r="E935" s="3"/>
      <c r="F935" s="3"/>
      <c r="G935" s="3"/>
      <c r="H935" s="3"/>
      <c r="I935" s="3"/>
      <c r="J935" s="3"/>
      <c r="L935" s="3"/>
      <c r="N935" s="3"/>
      <c r="O935" s="3"/>
      <c r="P935" s="3"/>
      <c r="Q935" s="3"/>
    </row>
    <row r="936" spans="3:17">
      <c r="C936" s="3"/>
      <c r="D936" s="3"/>
      <c r="E936" s="3"/>
      <c r="F936" s="3"/>
      <c r="G936" s="3"/>
      <c r="H936" s="3"/>
      <c r="I936" s="3"/>
      <c r="J936" s="3"/>
      <c r="L936" s="3"/>
      <c r="N936" s="3"/>
      <c r="O936" s="3"/>
      <c r="P936" s="3"/>
      <c r="Q936" s="3"/>
    </row>
    <row r="937" spans="3:17">
      <c r="C937" s="3"/>
      <c r="D937" s="3"/>
      <c r="E937" s="3"/>
      <c r="F937" s="3"/>
      <c r="G937" s="3"/>
      <c r="H937" s="3"/>
      <c r="I937" s="3"/>
      <c r="J937" s="3"/>
      <c r="L937" s="3"/>
      <c r="N937" s="3"/>
      <c r="O937" s="3"/>
      <c r="P937" s="3"/>
      <c r="Q937" s="3"/>
    </row>
    <row r="938" spans="3:17">
      <c r="C938" s="3"/>
      <c r="D938" s="3"/>
      <c r="E938" s="3"/>
      <c r="F938" s="3"/>
      <c r="G938" s="3"/>
      <c r="H938" s="3"/>
      <c r="I938" s="3"/>
      <c r="J938" s="3"/>
      <c r="L938" s="3"/>
      <c r="N938" s="3"/>
      <c r="O938" s="3"/>
      <c r="P938" s="3"/>
      <c r="Q938" s="3"/>
    </row>
    <row r="939" spans="3:17">
      <c r="C939" s="3"/>
      <c r="D939" s="3"/>
      <c r="E939" s="3"/>
      <c r="F939" s="3"/>
      <c r="G939" s="3"/>
      <c r="H939" s="3"/>
      <c r="I939" s="3"/>
      <c r="J939" s="3"/>
      <c r="L939" s="3"/>
      <c r="N939" s="3"/>
      <c r="O939" s="3"/>
      <c r="P939" s="3"/>
      <c r="Q939" s="3"/>
    </row>
    <row r="940" spans="3:17">
      <c r="C940" s="3"/>
      <c r="D940" s="3"/>
      <c r="E940" s="3"/>
      <c r="F940" s="3"/>
      <c r="G940" s="3"/>
      <c r="H940" s="3"/>
      <c r="I940" s="3"/>
      <c r="J940" s="3"/>
      <c r="L940" s="3"/>
      <c r="N940" s="3"/>
      <c r="O940" s="3"/>
      <c r="P940" s="3"/>
      <c r="Q940" s="3"/>
    </row>
    <row r="941" spans="3:17">
      <c r="C941" s="3"/>
      <c r="D941" s="3"/>
      <c r="E941" s="3"/>
      <c r="F941" s="3"/>
      <c r="G941" s="3"/>
      <c r="H941" s="3"/>
      <c r="I941" s="3"/>
      <c r="J941" s="3"/>
      <c r="L941" s="3"/>
      <c r="N941" s="3"/>
      <c r="O941" s="3"/>
      <c r="P941" s="3"/>
      <c r="Q941" s="3"/>
    </row>
    <row r="942" spans="3:17">
      <c r="C942" s="3"/>
      <c r="D942" s="3"/>
      <c r="E942" s="3"/>
      <c r="F942" s="3"/>
      <c r="G942" s="3"/>
      <c r="H942" s="3"/>
      <c r="I942" s="3"/>
      <c r="J942" s="3"/>
      <c r="L942" s="3"/>
      <c r="N942" s="3"/>
      <c r="O942" s="3"/>
      <c r="P942" s="3"/>
      <c r="Q942" s="3"/>
    </row>
    <row r="943" spans="3:17">
      <c r="C943" s="3"/>
      <c r="D943" s="3"/>
      <c r="E943" s="3"/>
      <c r="F943" s="3"/>
      <c r="G943" s="3"/>
      <c r="H943" s="3"/>
      <c r="I943" s="3"/>
      <c r="J943" s="3"/>
      <c r="L943" s="3"/>
      <c r="N943" s="3"/>
      <c r="O943" s="3"/>
      <c r="P943" s="3"/>
      <c r="Q943" s="3"/>
    </row>
    <row r="944" spans="3:17">
      <c r="C944" s="3"/>
      <c r="D944" s="3"/>
      <c r="E944" s="3"/>
      <c r="F944" s="3"/>
      <c r="G944" s="3"/>
      <c r="H944" s="3"/>
      <c r="I944" s="3"/>
      <c r="J944" s="3"/>
      <c r="L944" s="3"/>
      <c r="N944" s="3"/>
      <c r="O944" s="3"/>
      <c r="P944" s="3"/>
      <c r="Q944" s="3"/>
    </row>
    <row r="945" spans="3:17">
      <c r="C945" s="3"/>
      <c r="D945" s="3"/>
      <c r="E945" s="3"/>
      <c r="F945" s="3"/>
      <c r="G945" s="3"/>
      <c r="H945" s="3"/>
      <c r="I945" s="3"/>
      <c r="J945" s="3"/>
      <c r="L945" s="3"/>
      <c r="N945" s="3"/>
      <c r="O945" s="3"/>
      <c r="P945" s="3"/>
      <c r="Q945" s="3"/>
    </row>
    <row r="946" spans="3:17">
      <c r="C946" s="3"/>
      <c r="D946" s="3"/>
      <c r="E946" s="3"/>
      <c r="F946" s="3"/>
      <c r="G946" s="3"/>
      <c r="H946" s="3"/>
      <c r="I946" s="3"/>
      <c r="J946" s="3"/>
      <c r="L946" s="3"/>
      <c r="N946" s="3"/>
      <c r="O946" s="3"/>
      <c r="P946" s="3"/>
      <c r="Q946" s="3"/>
    </row>
    <row r="947" spans="3:17">
      <c r="C947" s="3"/>
      <c r="D947" s="3"/>
      <c r="E947" s="3"/>
      <c r="F947" s="3"/>
      <c r="G947" s="3"/>
      <c r="H947" s="3"/>
      <c r="I947" s="3"/>
      <c r="J947" s="3"/>
      <c r="L947" s="3"/>
      <c r="N947" s="3"/>
      <c r="O947" s="3"/>
      <c r="P947" s="3"/>
      <c r="Q947" s="3"/>
    </row>
    <row r="948" spans="3:17">
      <c r="C948" s="3"/>
      <c r="D948" s="3"/>
      <c r="E948" s="3"/>
      <c r="F948" s="3"/>
      <c r="G948" s="3"/>
      <c r="H948" s="3"/>
      <c r="I948" s="3"/>
      <c r="J948" s="3"/>
      <c r="L948" s="3"/>
      <c r="N948" s="3"/>
      <c r="O948" s="3"/>
      <c r="P948" s="3"/>
      <c r="Q948" s="3"/>
    </row>
    <row r="949" spans="3:17">
      <c r="C949" s="3"/>
      <c r="D949" s="3"/>
      <c r="E949" s="3"/>
      <c r="F949" s="3"/>
      <c r="G949" s="3"/>
      <c r="H949" s="3"/>
      <c r="I949" s="3"/>
      <c r="J949" s="3"/>
      <c r="L949" s="3"/>
      <c r="N949" s="3"/>
      <c r="O949" s="3"/>
      <c r="P949" s="3"/>
      <c r="Q949" s="3"/>
    </row>
    <row r="950" spans="3:17">
      <c r="C950" s="3"/>
      <c r="D950" s="3"/>
      <c r="E950" s="3"/>
      <c r="F950" s="3"/>
      <c r="G950" s="3"/>
      <c r="H950" s="3"/>
      <c r="I950" s="3"/>
      <c r="J950" s="3"/>
      <c r="L950" s="3"/>
      <c r="N950" s="3"/>
      <c r="O950" s="3"/>
      <c r="P950" s="3"/>
      <c r="Q950" s="3"/>
    </row>
    <row r="951" spans="3:17">
      <c r="C951" s="3"/>
      <c r="D951" s="3"/>
      <c r="E951" s="3"/>
      <c r="F951" s="3"/>
      <c r="G951" s="3"/>
      <c r="H951" s="3"/>
      <c r="I951" s="3"/>
      <c r="J951" s="3"/>
      <c r="L951" s="3"/>
      <c r="N951" s="3"/>
      <c r="O951" s="3"/>
      <c r="P951" s="3"/>
      <c r="Q951" s="3"/>
    </row>
    <row r="952" spans="3:17">
      <c r="C952" s="3"/>
      <c r="D952" s="3"/>
      <c r="E952" s="3"/>
      <c r="F952" s="3"/>
      <c r="G952" s="3"/>
      <c r="H952" s="3"/>
      <c r="I952" s="3"/>
      <c r="J952" s="3"/>
      <c r="L952" s="3"/>
      <c r="N952" s="3"/>
      <c r="O952" s="3"/>
      <c r="P952" s="3"/>
      <c r="Q952" s="3"/>
    </row>
    <row r="953" spans="3:17">
      <c r="C953" s="3"/>
      <c r="D953" s="3"/>
      <c r="E953" s="3"/>
      <c r="F953" s="3"/>
      <c r="G953" s="3"/>
      <c r="H953" s="3"/>
      <c r="I953" s="3"/>
      <c r="J953" s="3"/>
      <c r="L953" s="3"/>
      <c r="N953" s="3"/>
      <c r="O953" s="3"/>
      <c r="P953" s="3"/>
      <c r="Q953" s="3"/>
    </row>
    <row r="954" spans="3:17">
      <c r="C954" s="3"/>
      <c r="D954" s="3"/>
      <c r="E954" s="3"/>
      <c r="F954" s="3"/>
      <c r="G954" s="3"/>
      <c r="H954" s="3"/>
      <c r="I954" s="3"/>
      <c r="J954" s="3"/>
      <c r="L954" s="3"/>
      <c r="N954" s="3"/>
      <c r="O954" s="3"/>
      <c r="P954" s="3"/>
      <c r="Q954" s="3"/>
    </row>
    <row r="955" spans="3:17">
      <c r="C955" s="3"/>
      <c r="D955" s="3"/>
      <c r="E955" s="3"/>
      <c r="F955" s="3"/>
      <c r="G955" s="3"/>
      <c r="H955" s="3"/>
      <c r="I955" s="3"/>
      <c r="J955" s="3"/>
      <c r="L955" s="3"/>
      <c r="N955" s="3"/>
      <c r="O955" s="3"/>
      <c r="P955" s="3"/>
      <c r="Q955" s="3"/>
    </row>
    <row r="956" spans="3:17">
      <c r="C956" s="3"/>
      <c r="D956" s="3"/>
      <c r="E956" s="3"/>
      <c r="F956" s="3"/>
      <c r="G956" s="3"/>
      <c r="H956" s="3"/>
      <c r="I956" s="3"/>
      <c r="J956" s="3"/>
      <c r="L956" s="3"/>
      <c r="N956" s="3"/>
      <c r="O956" s="3"/>
      <c r="P956" s="3"/>
      <c r="Q956" s="3"/>
    </row>
    <row r="957" spans="3:17">
      <c r="C957" s="3"/>
      <c r="D957" s="3"/>
      <c r="E957" s="3"/>
      <c r="F957" s="3"/>
      <c r="G957" s="3"/>
      <c r="H957" s="3"/>
      <c r="I957" s="3"/>
      <c r="J957" s="3"/>
      <c r="L957" s="3"/>
      <c r="N957" s="3"/>
      <c r="O957" s="3"/>
      <c r="P957" s="3"/>
      <c r="Q957" s="3"/>
    </row>
    <row r="958" spans="3:17">
      <c r="C958" s="3"/>
      <c r="D958" s="3"/>
      <c r="E958" s="3"/>
      <c r="F958" s="3"/>
      <c r="G958" s="3"/>
      <c r="H958" s="3"/>
      <c r="I958" s="3"/>
      <c r="J958" s="3"/>
      <c r="L958" s="3"/>
      <c r="N958" s="3"/>
      <c r="O958" s="3"/>
      <c r="P958" s="3"/>
      <c r="Q958" s="3"/>
    </row>
    <row r="959" spans="3:17">
      <c r="C959" s="3"/>
      <c r="D959" s="3"/>
      <c r="E959" s="3"/>
      <c r="F959" s="3"/>
      <c r="G959" s="3"/>
      <c r="H959" s="3"/>
      <c r="I959" s="3"/>
      <c r="J959" s="3"/>
      <c r="L959" s="3"/>
      <c r="N959" s="3"/>
      <c r="O959" s="3"/>
      <c r="P959" s="3"/>
      <c r="Q959" s="3"/>
    </row>
    <row r="960" spans="3:17">
      <c r="C960" s="3"/>
      <c r="D960" s="3"/>
      <c r="E960" s="3"/>
      <c r="F960" s="3"/>
      <c r="G960" s="3"/>
      <c r="H960" s="3"/>
      <c r="I960" s="3"/>
      <c r="J960" s="3"/>
      <c r="L960" s="3"/>
      <c r="N960" s="3"/>
      <c r="O960" s="3"/>
      <c r="P960" s="3"/>
      <c r="Q960" s="3"/>
    </row>
    <row r="961" spans="3:17">
      <c r="C961" s="3"/>
      <c r="D961" s="3"/>
      <c r="E961" s="3"/>
      <c r="F961" s="3"/>
      <c r="G961" s="3"/>
      <c r="H961" s="3"/>
      <c r="I961" s="3"/>
      <c r="J961" s="3"/>
      <c r="L961" s="3"/>
      <c r="N961" s="3"/>
      <c r="O961" s="3"/>
      <c r="P961" s="3"/>
      <c r="Q961" s="3"/>
    </row>
    <row r="962" spans="3:17">
      <c r="C962" s="3"/>
      <c r="D962" s="3"/>
      <c r="E962" s="3"/>
      <c r="F962" s="3"/>
      <c r="G962" s="3"/>
      <c r="H962" s="3"/>
      <c r="I962" s="3"/>
      <c r="J962" s="3"/>
      <c r="L962" s="3"/>
      <c r="N962" s="3"/>
      <c r="O962" s="3"/>
      <c r="P962" s="3"/>
      <c r="Q962" s="3"/>
    </row>
    <row r="963" spans="3:17">
      <c r="C963" s="3"/>
      <c r="D963" s="3"/>
      <c r="E963" s="3"/>
      <c r="F963" s="3"/>
      <c r="G963" s="3"/>
      <c r="H963" s="3"/>
      <c r="I963" s="3"/>
      <c r="J963" s="3"/>
      <c r="L963" s="3"/>
      <c r="N963" s="3"/>
      <c r="O963" s="3"/>
      <c r="P963" s="3"/>
      <c r="Q963" s="3"/>
    </row>
    <row r="964" spans="3:17">
      <c r="C964" s="3"/>
      <c r="D964" s="3"/>
      <c r="E964" s="3"/>
      <c r="F964" s="3"/>
      <c r="G964" s="3"/>
      <c r="H964" s="3"/>
      <c r="I964" s="3"/>
      <c r="J964" s="3"/>
      <c r="L964" s="3"/>
      <c r="N964" s="3"/>
      <c r="O964" s="3"/>
      <c r="P964" s="3"/>
      <c r="Q964" s="3"/>
    </row>
    <row r="965" spans="3:17">
      <c r="C965" s="3"/>
      <c r="D965" s="3"/>
      <c r="E965" s="3"/>
      <c r="F965" s="3"/>
      <c r="G965" s="3"/>
      <c r="H965" s="3"/>
      <c r="I965" s="3"/>
      <c r="J965" s="3"/>
      <c r="L965" s="3"/>
      <c r="N965" s="3"/>
      <c r="O965" s="3"/>
      <c r="P965" s="3"/>
      <c r="Q965" s="3"/>
    </row>
    <row r="966" spans="3:17">
      <c r="C966" s="3"/>
      <c r="D966" s="3"/>
      <c r="E966" s="3"/>
      <c r="F966" s="3"/>
      <c r="G966" s="3"/>
      <c r="H966" s="3"/>
      <c r="I966" s="3"/>
      <c r="J966" s="3"/>
      <c r="L966" s="3"/>
      <c r="N966" s="3"/>
      <c r="O966" s="3"/>
      <c r="P966" s="3"/>
      <c r="Q966" s="3"/>
    </row>
    <row r="967" spans="3:17">
      <c r="C967" s="3"/>
      <c r="D967" s="3"/>
      <c r="E967" s="3"/>
      <c r="F967" s="3"/>
      <c r="G967" s="3"/>
      <c r="H967" s="3"/>
      <c r="I967" s="3"/>
      <c r="J967" s="3"/>
      <c r="L967" s="3"/>
      <c r="N967" s="3"/>
      <c r="O967" s="3"/>
      <c r="P967" s="3"/>
      <c r="Q967" s="3"/>
    </row>
    <row r="968" spans="3:17">
      <c r="C968" s="3"/>
      <c r="D968" s="3"/>
      <c r="E968" s="3"/>
      <c r="F968" s="3"/>
      <c r="G968" s="3"/>
      <c r="H968" s="3"/>
      <c r="I968" s="3"/>
      <c r="J968" s="3"/>
      <c r="L968" s="3"/>
      <c r="N968" s="3"/>
      <c r="O968" s="3"/>
      <c r="P968" s="3"/>
      <c r="Q968" s="3"/>
    </row>
    <row r="969" spans="3:17">
      <c r="C969" s="3"/>
      <c r="D969" s="3"/>
      <c r="E969" s="3"/>
      <c r="F969" s="3"/>
      <c r="G969" s="3"/>
      <c r="H969" s="3"/>
      <c r="I969" s="3"/>
      <c r="J969" s="3"/>
      <c r="L969" s="3"/>
      <c r="N969" s="3"/>
      <c r="O969" s="3"/>
      <c r="P969" s="3"/>
      <c r="Q969" s="3"/>
    </row>
    <row r="970" spans="3:17">
      <c r="C970" s="3"/>
      <c r="D970" s="3"/>
      <c r="E970" s="3"/>
      <c r="F970" s="3"/>
      <c r="G970" s="3"/>
      <c r="H970" s="3"/>
      <c r="I970" s="3"/>
      <c r="J970" s="3"/>
      <c r="L970" s="3"/>
      <c r="N970" s="3"/>
      <c r="O970" s="3"/>
      <c r="P970" s="3"/>
      <c r="Q970" s="3"/>
    </row>
    <row r="971" spans="3:17">
      <c r="C971" s="3"/>
      <c r="D971" s="3"/>
      <c r="E971" s="3"/>
      <c r="F971" s="3"/>
      <c r="G971" s="3"/>
      <c r="H971" s="3"/>
      <c r="I971" s="3"/>
      <c r="J971" s="3"/>
      <c r="L971" s="3"/>
      <c r="N971" s="3"/>
      <c r="O971" s="3"/>
      <c r="P971" s="3"/>
      <c r="Q971" s="3"/>
    </row>
    <row r="972" spans="3:17">
      <c r="C972" s="3"/>
      <c r="D972" s="3"/>
      <c r="E972" s="3"/>
      <c r="F972" s="3"/>
      <c r="G972" s="3"/>
      <c r="H972" s="3"/>
      <c r="I972" s="3"/>
      <c r="J972" s="3"/>
      <c r="L972" s="3"/>
      <c r="N972" s="3"/>
      <c r="O972" s="3"/>
      <c r="P972" s="3"/>
      <c r="Q972" s="3"/>
    </row>
    <row r="973" spans="3:17">
      <c r="C973" s="3"/>
      <c r="D973" s="3"/>
      <c r="E973" s="3"/>
      <c r="F973" s="3"/>
      <c r="G973" s="3"/>
      <c r="H973" s="3"/>
      <c r="I973" s="3"/>
      <c r="J973" s="3"/>
      <c r="L973" s="3"/>
      <c r="N973" s="3"/>
      <c r="O973" s="3"/>
      <c r="P973" s="3"/>
      <c r="Q973" s="3"/>
    </row>
  </sheetData>
  <sheetProtection password="F5ED" sheet="1" objects="1" scenarios="1"/>
  <mergeCells count="2">
    <mergeCell ref="K3:M3"/>
    <mergeCell ref="A1:Q2"/>
  </mergeCells>
  <phoneticPr fontId="0" type="noConversion"/>
  <pageMargins left="0.78740157499999996" right="0.78740157499999996" top="0.984251969" bottom="0.984251969" header="0.4921259845" footer="0.4921259845"/>
  <pageSetup paperSize="9" orientation="landscape" horizont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2"/>
  <dimension ref="B1:K27"/>
  <sheetViews>
    <sheetView workbookViewId="0">
      <selection activeCell="D12" sqref="D12"/>
    </sheetView>
  </sheetViews>
  <sheetFormatPr defaultRowHeight="12.75"/>
  <cols>
    <col min="1" max="1" width="9.140625" style="61"/>
    <col min="2" max="2" width="4.42578125" style="61" bestFit="1" customWidth="1"/>
    <col min="3" max="3" width="35.7109375" style="61" customWidth="1"/>
    <col min="4" max="4" width="20.7109375" style="61" customWidth="1"/>
    <col min="5" max="10" width="9.140625" style="61"/>
    <col min="11" max="11" width="11.42578125" style="61" customWidth="1"/>
    <col min="12" max="16384" width="9.140625" style="61"/>
  </cols>
  <sheetData>
    <row r="1" spans="2:11" ht="30" customHeight="1">
      <c r="B1" s="105" t="s">
        <v>11</v>
      </c>
      <c r="C1" s="106"/>
      <c r="D1" s="106"/>
    </row>
    <row r="2" spans="2:11" ht="20.100000000000001" customHeight="1">
      <c r="B2" s="62"/>
      <c r="C2" s="63" t="s">
        <v>1</v>
      </c>
      <c r="D2" s="63" t="s">
        <v>3</v>
      </c>
    </row>
    <row r="3" spans="2:11" ht="20.100000000000001" customHeight="1">
      <c r="B3" s="64" t="str">
        <f>IF(AND($C3&lt;&gt;"",$D3&lt;&gt;""),RANK($D3,$D$3:$D$27,0)&amp;".","")</f>
        <v>1.</v>
      </c>
      <c r="C3" s="84" t="s">
        <v>205</v>
      </c>
      <c r="D3" s="65">
        <f>IF(COUNT($J$3:$J$27)&gt;(ROW()-3),LARGE($J$3:$J$27,(ROW()-2)),"")</f>
        <v>3570</v>
      </c>
      <c r="J3" s="60">
        <f>'Pořadí - mladší hoši'!Q16</f>
        <v>2760</v>
      </c>
      <c r="K3" s="60" t="str">
        <f>IF('Pořadí - mladší hoši'!B4&lt;&gt;"",'Pořadí - mladší hoši'!B4,"")</f>
        <v>ZŠ Semice</v>
      </c>
    </row>
    <row r="4" spans="2:11" ht="20.100000000000001" customHeight="1">
      <c r="B4" s="64" t="str">
        <f>IF(AND($C4&lt;&gt;"",$D4&lt;&gt;""),RANK($D4,$D$3:$D$27,0)&amp;".","")</f>
        <v>2.</v>
      </c>
      <c r="C4" s="84" t="s">
        <v>97</v>
      </c>
      <c r="D4" s="65">
        <f t="shared" ref="D4:D27" si="0">IF(COUNT($J$3:$J$27)&gt;(ROW()-3),LARGE($J$3:$J$27,(ROW()-2)),"")</f>
        <v>3556</v>
      </c>
      <c r="J4" s="60">
        <f>'Pořadí - mladší hoši'!Q30</f>
        <v>3490</v>
      </c>
      <c r="K4" s="60" t="str">
        <f>IF('Pořadí - mladší hoši'!B18&lt;&gt;"",'Pořadí - mladší hoši'!B18,"")</f>
        <v>GBH v Nymburce</v>
      </c>
    </row>
    <row r="5" spans="2:11" ht="20.100000000000001" customHeight="1">
      <c r="B5" s="64" t="str">
        <f t="shared" ref="B5:B27" si="1">IF(AND($C5&lt;&gt;"",$D5&lt;&gt;""),RANK($D5,$D$3:$D$27,0)&amp;".","")</f>
        <v>3.</v>
      </c>
      <c r="C5" s="84" t="s">
        <v>126</v>
      </c>
      <c r="D5" s="65">
        <f t="shared" si="0"/>
        <v>3490</v>
      </c>
      <c r="J5" s="60">
        <f>'Pořadí - mladší hoši'!Q44</f>
        <v>3467</v>
      </c>
      <c r="K5" s="60" t="str">
        <f>IF('Pořadí - mladší hoši'!B32&lt;&gt;"",'Pořadí - mladší hoši'!B32,"")</f>
        <v>ZŠ Komenského Nymburk</v>
      </c>
    </row>
    <row r="6" spans="2:11" ht="20.100000000000001" customHeight="1">
      <c r="B6" s="64" t="str">
        <f t="shared" si="1"/>
        <v>4.</v>
      </c>
      <c r="C6" s="84" t="s">
        <v>35</v>
      </c>
      <c r="D6" s="65">
        <f t="shared" si="0"/>
        <v>3467</v>
      </c>
      <c r="J6" s="60">
        <f>'Pořadí - mladší hoši'!Q58</f>
        <v>2962</v>
      </c>
      <c r="K6" s="60" t="str">
        <f>IF('Pořadí - mladší hoši'!B46&lt;&gt;"",'Pořadí - mladší hoši'!B46,"")</f>
        <v>ZŠ Městec Králové</v>
      </c>
    </row>
    <row r="7" spans="2:11" ht="20.100000000000001" customHeight="1">
      <c r="B7" s="64" t="str">
        <f t="shared" si="1"/>
        <v>5.</v>
      </c>
      <c r="C7" s="84" t="s">
        <v>74</v>
      </c>
      <c r="D7" s="65">
        <f t="shared" si="0"/>
        <v>3406</v>
      </c>
      <c r="J7" s="60">
        <f>'Pořadí - mladší hoši'!Q72</f>
        <v>3003</v>
      </c>
      <c r="K7" s="60" t="str">
        <f>IF('Pořadí - mladší hoši'!B60&lt;&gt;"",'Pořadí - mladší hoši'!B60,"")</f>
        <v>ZŠ a MŠ Juventa Milovice</v>
      </c>
    </row>
    <row r="8" spans="2:11" ht="20.100000000000001" customHeight="1">
      <c r="B8" s="64" t="str">
        <f t="shared" si="1"/>
        <v>6.</v>
      </c>
      <c r="C8" s="84" t="s">
        <v>163</v>
      </c>
      <c r="D8" s="65">
        <f t="shared" si="0"/>
        <v>3388</v>
      </c>
      <c r="J8" s="60">
        <f>'Pořadí - mladší hoši'!Q86</f>
        <v>1094</v>
      </c>
      <c r="K8" s="60" t="str">
        <f>IF('Pořadí - mladší hoši'!B74&lt;&gt;"",'Pořadí - mladší hoši'!B74,"")</f>
        <v>ZŠ a MŠ G.A.Lindnera Rožďalovice</v>
      </c>
    </row>
    <row r="9" spans="2:11" ht="20.100000000000001" customHeight="1">
      <c r="B9" s="64" t="str">
        <f t="shared" si="1"/>
        <v>7.</v>
      </c>
      <c r="C9" s="84" t="s">
        <v>114</v>
      </c>
      <c r="D9" s="65">
        <f t="shared" si="0"/>
        <v>3274</v>
      </c>
      <c r="J9" s="60">
        <f>'Pořadí - mladší hoši'!Q100</f>
        <v>3406</v>
      </c>
      <c r="K9" s="60" t="str">
        <f>IF('Pořadí - mladší hoši'!B88&lt;&gt;"",'Pořadí - mladší hoši'!B88,"")</f>
        <v>ZŠ T.G.M. Poděbrady</v>
      </c>
    </row>
    <row r="10" spans="2:11" ht="20.100000000000001" customHeight="1">
      <c r="B10" s="64" t="str">
        <f t="shared" si="1"/>
        <v>8.</v>
      </c>
      <c r="C10" s="84" t="s">
        <v>142</v>
      </c>
      <c r="D10" s="65">
        <f t="shared" si="0"/>
        <v>3122</v>
      </c>
      <c r="J10" s="60">
        <f>'Pořadí - mladší hoši'!Q114</f>
        <v>3570</v>
      </c>
      <c r="K10" s="60" t="str">
        <f>IF('Pořadí - mladší hoši'!B102&lt;&gt;"",'Pořadí - mladší hoši'!B102,"")</f>
        <v>ZŠ Václava Havla v Poděbradech</v>
      </c>
    </row>
    <row r="11" spans="2:11" ht="20.100000000000001" customHeight="1">
      <c r="B11" s="64" t="str">
        <f t="shared" si="1"/>
        <v>9.</v>
      </c>
      <c r="C11" s="84" t="s">
        <v>107</v>
      </c>
      <c r="D11" s="65">
        <f t="shared" si="0"/>
        <v>3037</v>
      </c>
      <c r="J11" s="60">
        <f>'Pořadí - mladší hoši'!Q128</f>
        <v>3556</v>
      </c>
      <c r="K11" s="60" t="str">
        <f>IF('Pořadí - mladší hoši'!B116&lt;&gt;"",'Pořadí - mladší hoši'!B116,"")</f>
        <v>ZŠ B.Hrozného Lysá nad Labem</v>
      </c>
    </row>
    <row r="12" spans="2:11" ht="20.100000000000001" customHeight="1">
      <c r="B12" s="64" t="str">
        <f t="shared" si="1"/>
        <v>10.</v>
      </c>
      <c r="C12" s="84" t="s">
        <v>55</v>
      </c>
      <c r="D12" s="65">
        <f t="shared" si="0"/>
        <v>3003</v>
      </c>
      <c r="J12" s="60">
        <f>'Pořadí - mladší hoši'!Q142</f>
        <v>3037</v>
      </c>
      <c r="K12" s="60" t="str">
        <f>IF('Pořadí - mladší hoši'!B130&lt;&gt;"",'Pořadí - mladší hoši'!B130,"")</f>
        <v>MZŠ Dymokury</v>
      </c>
    </row>
    <row r="13" spans="2:11" ht="20.100000000000001" customHeight="1">
      <c r="B13" s="64" t="str">
        <f t="shared" si="1"/>
        <v>11.</v>
      </c>
      <c r="C13" s="84" t="s">
        <v>46</v>
      </c>
      <c r="D13" s="65">
        <f t="shared" si="0"/>
        <v>2962</v>
      </c>
      <c r="J13" s="60">
        <f>'Pořadí - mladší hoši'!Q156</f>
        <v>3274</v>
      </c>
      <c r="K13" s="60" t="str">
        <f>IF('Pořadí - mladší hoši'!B144&lt;&gt;"",'Pořadí - mladší hoši'!B144,"")</f>
        <v>Gymnázium Jířího z Poděbrad</v>
      </c>
    </row>
    <row r="14" spans="2:11" ht="20.100000000000001" customHeight="1">
      <c r="B14" s="64" t="str">
        <f t="shared" si="1"/>
        <v>12.</v>
      </c>
      <c r="C14" s="84" t="s">
        <v>20</v>
      </c>
      <c r="D14" s="65">
        <f t="shared" si="0"/>
        <v>2760</v>
      </c>
      <c r="J14" s="60">
        <f>'Pořadí - mladší hoši'!Q170</f>
        <v>2607</v>
      </c>
      <c r="K14" s="60" t="str">
        <f>IF('Pořadí - mladší hoši'!B158&lt;&gt;"",'Pořadí - mladší hoši'!B158,"")</f>
        <v>ZŠ T.G.Masaryka Milovice</v>
      </c>
    </row>
    <row r="15" spans="2:11" ht="20.100000000000001" customHeight="1">
      <c r="B15" s="64" t="str">
        <f t="shared" si="1"/>
        <v>13.</v>
      </c>
      <c r="C15" s="84" t="s">
        <v>125</v>
      </c>
      <c r="D15" s="65">
        <f t="shared" si="0"/>
        <v>2607</v>
      </c>
      <c r="J15" s="60">
        <f>'Pořadí - mladší hoši'!Q184</f>
        <v>2034</v>
      </c>
      <c r="K15" s="60" t="str">
        <f>IF('Pořadí - mladší hoši'!B172&lt;&gt;"",'Pořadí - mladší hoši'!B172,"")</f>
        <v>ZŠ Kostomalty n. L.</v>
      </c>
    </row>
    <row r="16" spans="2:11" ht="20.100000000000001" customHeight="1">
      <c r="B16" s="64" t="str">
        <f t="shared" si="1"/>
        <v>14.</v>
      </c>
      <c r="C16" s="84" t="s">
        <v>151</v>
      </c>
      <c r="D16" s="65">
        <f t="shared" si="0"/>
        <v>2458</v>
      </c>
      <c r="J16" s="60">
        <f>'Pořadí - mladší hoši'!Q198</f>
        <v>3122</v>
      </c>
      <c r="K16" s="60" t="str">
        <f>IF('Pořadí - mladší hoši'!B186&lt;&gt;"",'Pořadí - mladší hoši'!B186,"")</f>
        <v>ZŠ Kounice</v>
      </c>
    </row>
    <row r="17" spans="2:11" ht="20.100000000000001" customHeight="1">
      <c r="B17" s="64" t="str">
        <f t="shared" si="1"/>
        <v>15.</v>
      </c>
      <c r="C17" s="84" t="s">
        <v>136</v>
      </c>
      <c r="D17" s="65">
        <f t="shared" si="0"/>
        <v>2034</v>
      </c>
      <c r="J17" s="60">
        <f>'Pořadí - mladší hoši'!Q212</f>
        <v>2458</v>
      </c>
      <c r="K17" s="60" t="str">
        <f>IF('Pořadí - mladší hoši'!B200&lt;&gt;"",'Pořadí - mladší hoši'!B200,"")</f>
        <v>ZŠ a MŠ Křinec</v>
      </c>
    </row>
    <row r="18" spans="2:11" ht="20.100000000000001" customHeight="1">
      <c r="B18" s="64" t="str">
        <f t="shared" si="1"/>
        <v>16.</v>
      </c>
      <c r="C18" s="84" t="s">
        <v>73</v>
      </c>
      <c r="D18" s="65">
        <f t="shared" si="0"/>
        <v>1094</v>
      </c>
      <c r="J18" s="60">
        <f>'Pořadí - mladší hoši'!Q226</f>
        <v>3388</v>
      </c>
      <c r="K18" s="60" t="str">
        <f>IF('Pořadí - mladší hoši'!B214&lt;&gt;"",'Pořadí - mladší hoši'!B214,"")</f>
        <v>ZŠ JAK Lysá n.L.</v>
      </c>
    </row>
    <row r="19" spans="2:11" ht="20.100000000000001" customHeight="1">
      <c r="B19" s="64" t="str">
        <f t="shared" si="1"/>
        <v/>
      </c>
      <c r="C19" s="84"/>
      <c r="D19" s="65" t="str">
        <f t="shared" si="0"/>
        <v/>
      </c>
      <c r="J19" s="60" t="str">
        <f>'Pořadí - mladší hoši'!Q240</f>
        <v/>
      </c>
      <c r="K19" s="60" t="str">
        <f>IF('Pořadí - mladší hoši'!B228&lt;&gt;"",'Pořadí - mladší hoši'!B228,"")</f>
        <v/>
      </c>
    </row>
    <row r="20" spans="2:11" ht="20.100000000000001" customHeight="1">
      <c r="B20" s="64" t="str">
        <f t="shared" si="1"/>
        <v/>
      </c>
      <c r="C20" s="84"/>
      <c r="D20" s="65" t="str">
        <f t="shared" si="0"/>
        <v/>
      </c>
      <c r="J20" s="60" t="str">
        <f>'Pořadí - mladší hoši'!Q254</f>
        <v/>
      </c>
      <c r="K20" s="60" t="str">
        <f>IF('Pořadí - mladší hoši'!B242&lt;&gt;"",'Pořadí - mladší hoši'!B242,"")</f>
        <v/>
      </c>
    </row>
    <row r="21" spans="2:11" ht="20.100000000000001" customHeight="1">
      <c r="B21" s="64" t="str">
        <f t="shared" si="1"/>
        <v/>
      </c>
      <c r="C21" s="84"/>
      <c r="D21" s="65" t="str">
        <f t="shared" si="0"/>
        <v/>
      </c>
      <c r="J21" s="60" t="str">
        <f>'Pořadí - mladší hoši'!Q268</f>
        <v/>
      </c>
      <c r="K21" s="60" t="str">
        <f>IF('Pořadí - mladší hoši'!B256&lt;&gt;"",'Pořadí - mladší hoši'!B256,"")</f>
        <v/>
      </c>
    </row>
    <row r="22" spans="2:11" ht="20.100000000000001" customHeight="1">
      <c r="B22" s="64" t="str">
        <f t="shared" si="1"/>
        <v/>
      </c>
      <c r="C22" s="84"/>
      <c r="D22" s="65" t="str">
        <f t="shared" si="0"/>
        <v/>
      </c>
      <c r="J22" s="60" t="str">
        <f>'Pořadí - mladší hoši'!Q282</f>
        <v/>
      </c>
      <c r="K22" s="60" t="str">
        <f>IF('Pořadí - mladší hoši'!B270&lt;&gt;"",'Pořadí - mladší hoši'!B270,"")</f>
        <v/>
      </c>
    </row>
    <row r="23" spans="2:11" ht="20.100000000000001" customHeight="1">
      <c r="B23" s="64" t="str">
        <f t="shared" si="1"/>
        <v/>
      </c>
      <c r="C23" s="84"/>
      <c r="D23" s="65" t="str">
        <f t="shared" si="0"/>
        <v/>
      </c>
      <c r="J23" s="60" t="str">
        <f>'Pořadí - mladší hoši'!Q296</f>
        <v/>
      </c>
      <c r="K23" s="60" t="str">
        <f>IF('Pořadí - mladší hoši'!B284&lt;&gt;"",'Pořadí - mladší hoši'!B284,"")</f>
        <v/>
      </c>
    </row>
    <row r="24" spans="2:11" ht="20.100000000000001" customHeight="1">
      <c r="B24" s="64" t="str">
        <f t="shared" si="1"/>
        <v/>
      </c>
      <c r="C24" s="84"/>
      <c r="D24" s="65" t="str">
        <f t="shared" si="0"/>
        <v/>
      </c>
      <c r="J24" s="60" t="str">
        <f>'Pořadí - mladší hoši'!Q310</f>
        <v/>
      </c>
      <c r="K24" s="60" t="str">
        <f>IF('Pořadí - mladší hoši'!B298&lt;&gt;"",'Pořadí - mladší hoši'!B298,"")</f>
        <v/>
      </c>
    </row>
    <row r="25" spans="2:11" ht="20.100000000000001" customHeight="1">
      <c r="B25" s="64" t="str">
        <f t="shared" si="1"/>
        <v/>
      </c>
      <c r="C25" s="84"/>
      <c r="D25" s="65" t="str">
        <f t="shared" si="0"/>
        <v/>
      </c>
      <c r="J25" s="60" t="str">
        <f>'Pořadí - mladší hoši'!Q324</f>
        <v/>
      </c>
      <c r="K25" s="60" t="str">
        <f>IF('Pořadí - mladší hoši'!B312&lt;&gt;"",'Pořadí - mladší hoši'!B312,"")</f>
        <v/>
      </c>
    </row>
    <row r="26" spans="2:11" ht="20.100000000000001" customHeight="1">
      <c r="B26" s="64" t="str">
        <f t="shared" si="1"/>
        <v/>
      </c>
      <c r="C26" s="84"/>
      <c r="D26" s="65" t="str">
        <f t="shared" si="0"/>
        <v/>
      </c>
      <c r="J26" s="60" t="str">
        <f>'Pořadí - mladší hoši'!Q338</f>
        <v/>
      </c>
      <c r="K26" s="60" t="str">
        <f>IF('Pořadí - mladší hoši'!B326&lt;&gt;"",'Pořadí - mladší hoši'!B326,"")</f>
        <v/>
      </c>
    </row>
    <row r="27" spans="2:11" ht="20.100000000000001" customHeight="1">
      <c r="B27" s="64" t="str">
        <f t="shared" si="1"/>
        <v/>
      </c>
      <c r="C27" s="84"/>
      <c r="D27" s="65" t="str">
        <f t="shared" si="0"/>
        <v/>
      </c>
      <c r="J27" s="60" t="str">
        <f>'Pořadí - mladší hoši'!Q352</f>
        <v/>
      </c>
      <c r="K27" s="60" t="str">
        <f>IF('Pořadí - mladší hoši'!B340&lt;&gt;"",'Pořadí - mladší hoši'!B340,"")</f>
        <v/>
      </c>
    </row>
  </sheetData>
  <sheetProtection password="F5ED" sheet="1" objects="1" scenarios="1"/>
  <mergeCells count="1">
    <mergeCell ref="B1:D1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10"/>
  <dimension ref="A1:S47"/>
  <sheetViews>
    <sheetView topLeftCell="A4" workbookViewId="0">
      <selection activeCell="B30" sqref="B30:B31"/>
    </sheetView>
  </sheetViews>
  <sheetFormatPr defaultRowHeight="12.75"/>
  <cols>
    <col min="1" max="1" width="24.7109375" style="93" customWidth="1"/>
    <col min="2" max="2" width="7.140625" style="93" customWidth="1"/>
    <col min="3" max="3" width="3.28515625" style="94" customWidth="1"/>
    <col min="4" max="4" width="24.7109375" style="93" customWidth="1"/>
    <col min="5" max="5" width="9.140625" style="93"/>
    <col min="6" max="6" width="3.28515625" style="94" customWidth="1"/>
    <col min="7" max="7" width="24.7109375" style="93" customWidth="1"/>
    <col min="8" max="8" width="7.140625" style="93" customWidth="1"/>
    <col min="9" max="9" width="3.28515625" style="94" customWidth="1"/>
    <col min="10" max="10" width="24.7109375" style="93" customWidth="1"/>
    <col min="11" max="11" width="7.28515625" style="93" customWidth="1"/>
    <col min="12" max="12" width="3.28515625" style="94" customWidth="1"/>
    <col min="13" max="13" width="24.7109375" style="93" customWidth="1"/>
    <col min="14" max="14" width="6.5703125" style="93" customWidth="1"/>
    <col min="15" max="16" width="5.7109375" style="93" customWidth="1"/>
    <col min="17" max="17" width="13.140625" style="93" customWidth="1"/>
    <col min="18" max="16384" width="9.140625" style="93"/>
  </cols>
  <sheetData>
    <row r="1" spans="1:19" ht="15.75" thickBot="1">
      <c r="A1" s="85" t="s">
        <v>0</v>
      </c>
      <c r="B1" s="86" t="s">
        <v>2</v>
      </c>
      <c r="C1" s="87"/>
      <c r="D1" s="85" t="s">
        <v>0</v>
      </c>
      <c r="E1" s="88" t="s">
        <v>6</v>
      </c>
      <c r="F1" s="87"/>
      <c r="G1" s="85" t="s">
        <v>0</v>
      </c>
      <c r="H1" s="86" t="s">
        <v>5</v>
      </c>
      <c r="I1" s="87"/>
      <c r="J1" s="85" t="s">
        <v>0</v>
      </c>
      <c r="K1" s="86" t="s">
        <v>4</v>
      </c>
      <c r="L1" s="87"/>
      <c r="M1" s="85" t="s">
        <v>0</v>
      </c>
      <c r="N1" s="89">
        <v>1000</v>
      </c>
      <c r="O1" s="90" t="s">
        <v>13</v>
      </c>
      <c r="P1" s="91" t="s">
        <v>14</v>
      </c>
      <c r="Q1" s="86" t="s">
        <v>16</v>
      </c>
      <c r="R1" s="92"/>
      <c r="S1" s="92"/>
    </row>
    <row r="2" spans="1:19">
      <c r="A2" s="19" t="s">
        <v>99</v>
      </c>
      <c r="B2" s="28">
        <v>7.8</v>
      </c>
      <c r="D2" s="19" t="s">
        <v>64</v>
      </c>
      <c r="E2" s="18">
        <v>53.29</v>
      </c>
      <c r="G2" s="19" t="s">
        <v>133</v>
      </c>
      <c r="H2" s="17">
        <v>150</v>
      </c>
      <c r="J2" s="19" t="s">
        <v>172</v>
      </c>
      <c r="K2" s="17">
        <v>454</v>
      </c>
      <c r="M2" s="19" t="s">
        <v>100</v>
      </c>
      <c r="N2" s="66">
        <v>3</v>
      </c>
      <c r="O2" s="26" t="s">
        <v>339</v>
      </c>
      <c r="P2" s="71">
        <v>17.100000000000001</v>
      </c>
      <c r="Q2" s="59">
        <v>506</v>
      </c>
    </row>
    <row r="3" spans="1:19">
      <c r="A3" s="19" t="s">
        <v>164</v>
      </c>
      <c r="B3" s="28">
        <v>7.9</v>
      </c>
      <c r="D3" s="19" t="s">
        <v>112</v>
      </c>
      <c r="E3" s="18">
        <v>52.86</v>
      </c>
      <c r="G3" s="19" t="s">
        <v>36</v>
      </c>
      <c r="H3" s="17">
        <v>145</v>
      </c>
      <c r="J3" s="19" t="s">
        <v>31</v>
      </c>
      <c r="K3" s="17">
        <v>451</v>
      </c>
      <c r="M3" s="19" t="s">
        <v>172</v>
      </c>
      <c r="N3" s="67">
        <v>3</v>
      </c>
      <c r="O3" s="26" t="s">
        <v>339</v>
      </c>
      <c r="P3" s="71">
        <v>20.100000000000001</v>
      </c>
      <c r="Q3" s="59">
        <v>481</v>
      </c>
    </row>
    <row r="4" spans="1:19">
      <c r="A4" s="19" t="s">
        <v>28</v>
      </c>
      <c r="B4" s="28">
        <v>8.1</v>
      </c>
      <c r="D4" s="19" t="s">
        <v>96</v>
      </c>
      <c r="E4" s="18">
        <v>52.23</v>
      </c>
      <c r="G4" s="19" t="s">
        <v>170</v>
      </c>
      <c r="H4" s="17">
        <v>145</v>
      </c>
      <c r="J4" s="19" t="s">
        <v>143</v>
      </c>
      <c r="K4" s="17">
        <v>448</v>
      </c>
      <c r="M4" s="19" t="s">
        <v>77</v>
      </c>
      <c r="N4" s="67">
        <v>3</v>
      </c>
      <c r="O4" s="26" t="s">
        <v>339</v>
      </c>
      <c r="P4" s="71">
        <v>21.9</v>
      </c>
      <c r="Q4" s="59">
        <v>466</v>
      </c>
    </row>
    <row r="5" spans="1:19">
      <c r="A5" s="19" t="s">
        <v>37</v>
      </c>
      <c r="B5" s="28">
        <v>8.1</v>
      </c>
      <c r="D5" s="19" t="s">
        <v>158</v>
      </c>
      <c r="E5" s="18">
        <v>51.8</v>
      </c>
      <c r="G5" s="19" t="s">
        <v>91</v>
      </c>
      <c r="H5" s="17">
        <v>140</v>
      </c>
      <c r="J5" s="19" t="s">
        <v>164</v>
      </c>
      <c r="K5" s="58">
        <v>425</v>
      </c>
      <c r="M5" s="19" t="s">
        <v>31</v>
      </c>
      <c r="N5" s="67">
        <v>3</v>
      </c>
      <c r="O5" s="26" t="s">
        <v>339</v>
      </c>
      <c r="P5" s="71">
        <v>22</v>
      </c>
      <c r="Q5" s="59">
        <v>465</v>
      </c>
    </row>
    <row r="6" spans="1:19">
      <c r="A6" s="19" t="s">
        <v>48</v>
      </c>
      <c r="B6" s="28">
        <v>8.1</v>
      </c>
      <c r="D6" s="19" t="s">
        <v>95</v>
      </c>
      <c r="E6" s="18">
        <v>51.37</v>
      </c>
      <c r="G6" s="19" t="s">
        <v>99</v>
      </c>
      <c r="H6" s="17">
        <v>140</v>
      </c>
      <c r="J6" s="19" t="s">
        <v>93</v>
      </c>
      <c r="K6" s="17">
        <v>424</v>
      </c>
      <c r="M6" s="19" t="s">
        <v>90</v>
      </c>
      <c r="N6" s="68">
        <v>3</v>
      </c>
      <c r="O6" s="26" t="s">
        <v>339</v>
      </c>
      <c r="P6" s="71">
        <v>22.3</v>
      </c>
      <c r="Q6" s="59">
        <v>462</v>
      </c>
    </row>
    <row r="7" spans="1:19">
      <c r="A7" s="19" t="s">
        <v>75</v>
      </c>
      <c r="B7" s="28">
        <v>8.1</v>
      </c>
      <c r="D7" s="19" t="s">
        <v>45</v>
      </c>
      <c r="E7" s="18">
        <v>49.24</v>
      </c>
      <c r="G7" s="19" t="s">
        <v>100</v>
      </c>
      <c r="H7" s="17">
        <v>140</v>
      </c>
      <c r="J7" s="19" t="s">
        <v>37</v>
      </c>
      <c r="K7" s="17">
        <v>420</v>
      </c>
      <c r="M7" s="19" t="s">
        <v>102</v>
      </c>
      <c r="N7" s="67">
        <v>3</v>
      </c>
      <c r="O7" s="26" t="s">
        <v>339</v>
      </c>
      <c r="P7" s="71">
        <v>24.9</v>
      </c>
      <c r="Q7" s="59">
        <v>441</v>
      </c>
    </row>
    <row r="8" spans="1:19">
      <c r="A8" s="19" t="s">
        <v>115</v>
      </c>
      <c r="B8" s="28">
        <v>8.1</v>
      </c>
      <c r="D8" s="19" t="s">
        <v>43</v>
      </c>
      <c r="E8" s="18">
        <v>49.18</v>
      </c>
      <c r="G8" s="19" t="s">
        <v>120</v>
      </c>
      <c r="H8" s="17">
        <v>140</v>
      </c>
      <c r="J8" s="19" t="s">
        <v>83</v>
      </c>
      <c r="K8" s="58">
        <v>411</v>
      </c>
      <c r="M8" s="19" t="s">
        <v>137</v>
      </c>
      <c r="N8" s="68">
        <v>3</v>
      </c>
      <c r="O8" s="26" t="s">
        <v>339</v>
      </c>
      <c r="P8" s="71">
        <v>25.4</v>
      </c>
      <c r="Q8" s="59">
        <v>437</v>
      </c>
    </row>
    <row r="9" spans="1:19">
      <c r="A9" s="19" t="s">
        <v>143</v>
      </c>
      <c r="B9" s="28">
        <v>8.1</v>
      </c>
      <c r="D9" s="19" t="s">
        <v>52</v>
      </c>
      <c r="E9" s="18">
        <v>47.94</v>
      </c>
      <c r="G9" s="19" t="s">
        <v>122</v>
      </c>
      <c r="H9" s="17">
        <v>140</v>
      </c>
      <c r="J9" s="19" t="s">
        <v>336</v>
      </c>
      <c r="K9" s="17">
        <v>407</v>
      </c>
      <c r="M9" s="19" t="s">
        <v>57</v>
      </c>
      <c r="N9" s="67">
        <v>3</v>
      </c>
      <c r="O9" s="26" t="s">
        <v>339</v>
      </c>
      <c r="P9" s="71">
        <v>27.7</v>
      </c>
      <c r="Q9" s="59">
        <v>419</v>
      </c>
    </row>
    <row r="10" spans="1:19">
      <c r="A10" s="19" t="s">
        <v>87</v>
      </c>
      <c r="B10" s="28">
        <v>8.1999999999999993</v>
      </c>
      <c r="D10" s="19" t="s">
        <v>123</v>
      </c>
      <c r="E10" s="18">
        <v>47.38</v>
      </c>
      <c r="G10" s="19" t="s">
        <v>166</v>
      </c>
      <c r="H10" s="17">
        <v>140</v>
      </c>
      <c r="J10" s="19" t="s">
        <v>133</v>
      </c>
      <c r="K10" s="17">
        <v>402</v>
      </c>
      <c r="M10" s="19" t="s">
        <v>117</v>
      </c>
      <c r="N10" s="67">
        <v>3</v>
      </c>
      <c r="O10" s="26" t="s">
        <v>339</v>
      </c>
      <c r="P10" s="71">
        <v>27.9</v>
      </c>
      <c r="Q10" s="59">
        <v>417</v>
      </c>
    </row>
    <row r="11" spans="1:19">
      <c r="A11" s="19" t="s">
        <v>36</v>
      </c>
      <c r="B11" s="28">
        <v>8.3000000000000007</v>
      </c>
      <c r="D11" s="19" t="s">
        <v>33</v>
      </c>
      <c r="E11" s="57">
        <v>46.4</v>
      </c>
      <c r="G11" s="19" t="s">
        <v>33</v>
      </c>
      <c r="H11" s="17">
        <v>135</v>
      </c>
      <c r="J11" s="19" t="s">
        <v>52</v>
      </c>
      <c r="K11" s="17">
        <v>399</v>
      </c>
      <c r="M11" s="19" t="s">
        <v>108</v>
      </c>
      <c r="N11" s="68">
        <v>3</v>
      </c>
      <c r="O11" s="26" t="s">
        <v>339</v>
      </c>
      <c r="P11" s="71">
        <v>28</v>
      </c>
      <c r="Q11" s="59">
        <v>416</v>
      </c>
    </row>
    <row r="12" spans="1:19">
      <c r="A12" s="19" t="s">
        <v>77</v>
      </c>
      <c r="B12" s="28">
        <v>8.3000000000000007</v>
      </c>
      <c r="D12" s="19" t="s">
        <v>82</v>
      </c>
      <c r="E12" s="18">
        <v>46.36</v>
      </c>
      <c r="G12" s="19" t="s">
        <v>87</v>
      </c>
      <c r="H12" s="17">
        <v>135</v>
      </c>
      <c r="J12" s="19" t="s">
        <v>140</v>
      </c>
      <c r="K12" s="17">
        <v>399</v>
      </c>
      <c r="M12" s="19" t="s">
        <v>40</v>
      </c>
      <c r="N12" s="67">
        <v>3</v>
      </c>
      <c r="O12" s="26" t="s">
        <v>339</v>
      </c>
      <c r="P12" s="71">
        <v>28</v>
      </c>
      <c r="Q12" s="59">
        <v>416</v>
      </c>
    </row>
    <row r="13" spans="1:19">
      <c r="A13" s="19" t="s">
        <v>108</v>
      </c>
      <c r="B13" s="28">
        <v>8.3000000000000007</v>
      </c>
      <c r="D13" s="19" t="s">
        <v>66</v>
      </c>
      <c r="E13" s="18">
        <v>46.14</v>
      </c>
      <c r="G13" s="19" t="s">
        <v>112</v>
      </c>
      <c r="H13" s="17">
        <v>135</v>
      </c>
      <c r="J13" s="19" t="s">
        <v>165</v>
      </c>
      <c r="K13" s="17">
        <v>396</v>
      </c>
      <c r="M13" s="19" t="s">
        <v>50</v>
      </c>
      <c r="N13" s="67">
        <v>3</v>
      </c>
      <c r="O13" s="26" t="s">
        <v>339</v>
      </c>
      <c r="P13" s="71">
        <v>28.3</v>
      </c>
      <c r="Q13" s="59">
        <v>414</v>
      </c>
    </row>
    <row r="14" spans="1:19">
      <c r="A14" s="19" t="s">
        <v>60</v>
      </c>
      <c r="B14" s="28">
        <v>8.4</v>
      </c>
      <c r="D14" s="19" t="s">
        <v>128</v>
      </c>
      <c r="E14" s="18">
        <v>45.8</v>
      </c>
      <c r="G14" s="19" t="s">
        <v>121</v>
      </c>
      <c r="H14" s="17">
        <v>135</v>
      </c>
      <c r="J14" s="19" t="s">
        <v>84</v>
      </c>
      <c r="K14" s="58">
        <v>395</v>
      </c>
      <c r="M14" s="19" t="s">
        <v>78</v>
      </c>
      <c r="N14" s="67">
        <v>3</v>
      </c>
      <c r="O14" s="26" t="s">
        <v>339</v>
      </c>
      <c r="P14" s="71">
        <v>29</v>
      </c>
      <c r="Q14" s="59">
        <v>408</v>
      </c>
    </row>
    <row r="15" spans="1:19">
      <c r="A15" s="19" t="s">
        <v>109</v>
      </c>
      <c r="B15" s="28">
        <v>8.4</v>
      </c>
      <c r="D15" s="19" t="s">
        <v>149</v>
      </c>
      <c r="E15" s="18">
        <v>45.01</v>
      </c>
      <c r="G15" s="19" t="s">
        <v>41</v>
      </c>
      <c r="H15" s="17">
        <v>130</v>
      </c>
      <c r="J15" s="19" t="s">
        <v>79</v>
      </c>
      <c r="K15" s="17">
        <v>391</v>
      </c>
      <c r="M15" s="19" t="s">
        <v>86</v>
      </c>
      <c r="N15" s="67">
        <v>3</v>
      </c>
      <c r="O15" s="26" t="s">
        <v>339</v>
      </c>
      <c r="P15" s="71">
        <v>29</v>
      </c>
      <c r="Q15" s="59">
        <v>408</v>
      </c>
    </row>
    <row r="16" spans="1:19">
      <c r="A16" s="19" t="s">
        <v>166</v>
      </c>
      <c r="B16" s="28">
        <v>8.4</v>
      </c>
      <c r="D16" s="19" t="s">
        <v>85</v>
      </c>
      <c r="E16" s="18">
        <v>44.67</v>
      </c>
      <c r="G16" s="19" t="s">
        <v>42</v>
      </c>
      <c r="H16" s="17">
        <v>130</v>
      </c>
      <c r="J16" s="19" t="s">
        <v>94</v>
      </c>
      <c r="K16" s="17">
        <v>388</v>
      </c>
      <c r="M16" s="19" t="s">
        <v>21</v>
      </c>
      <c r="N16" s="68">
        <v>3</v>
      </c>
      <c r="O16" s="26" t="s">
        <v>339</v>
      </c>
      <c r="P16" s="71">
        <v>31.5</v>
      </c>
      <c r="Q16" s="59">
        <v>389</v>
      </c>
    </row>
    <row r="17" spans="1:17">
      <c r="A17" s="19" t="s">
        <v>30</v>
      </c>
      <c r="B17" s="28">
        <v>8.5</v>
      </c>
      <c r="D17" s="19" t="s">
        <v>174</v>
      </c>
      <c r="E17" s="57">
        <v>44.64</v>
      </c>
      <c r="G17" s="19" t="s">
        <v>48</v>
      </c>
      <c r="H17" s="17">
        <v>130</v>
      </c>
      <c r="J17" s="19" t="s">
        <v>115</v>
      </c>
      <c r="K17" s="17">
        <v>386</v>
      </c>
      <c r="M17" s="19" t="s">
        <v>146</v>
      </c>
      <c r="N17" s="68">
        <v>3</v>
      </c>
      <c r="O17" s="26" t="s">
        <v>339</v>
      </c>
      <c r="P17" s="71">
        <v>32.4</v>
      </c>
      <c r="Q17" s="59">
        <v>382</v>
      </c>
    </row>
    <row r="18" spans="1:17">
      <c r="A18" s="19" t="s">
        <v>152</v>
      </c>
      <c r="B18" s="28">
        <v>8.5</v>
      </c>
      <c r="D18" s="19" t="s">
        <v>334</v>
      </c>
      <c r="E18" s="18">
        <v>44.43</v>
      </c>
      <c r="G18" s="19" t="s">
        <v>173</v>
      </c>
      <c r="H18" s="17">
        <v>130</v>
      </c>
      <c r="J18" s="19" t="s">
        <v>29</v>
      </c>
      <c r="K18" s="17">
        <v>385</v>
      </c>
      <c r="M18" s="19" t="s">
        <v>19</v>
      </c>
      <c r="N18" s="67">
        <v>3</v>
      </c>
      <c r="O18" s="26" t="s">
        <v>339</v>
      </c>
      <c r="P18" s="71">
        <v>35.5</v>
      </c>
      <c r="Q18" s="59">
        <v>359</v>
      </c>
    </row>
    <row r="19" spans="1:17">
      <c r="A19" s="19" t="s">
        <v>165</v>
      </c>
      <c r="B19" s="28">
        <v>8.5</v>
      </c>
      <c r="D19" s="19" t="s">
        <v>134</v>
      </c>
      <c r="E19" s="18">
        <v>44.15</v>
      </c>
      <c r="G19" s="19" t="s">
        <v>53</v>
      </c>
      <c r="H19" s="17">
        <v>130</v>
      </c>
      <c r="J19" s="19" t="s">
        <v>335</v>
      </c>
      <c r="K19" s="17">
        <v>385</v>
      </c>
      <c r="M19" s="19" t="s">
        <v>79</v>
      </c>
      <c r="N19" s="68">
        <v>3</v>
      </c>
      <c r="O19" s="26" t="s">
        <v>339</v>
      </c>
      <c r="P19" s="71">
        <v>37</v>
      </c>
      <c r="Q19" s="59">
        <v>348</v>
      </c>
    </row>
    <row r="20" spans="1:17">
      <c r="A20" s="19" t="s">
        <v>29</v>
      </c>
      <c r="B20" s="28">
        <v>8.6</v>
      </c>
      <c r="D20" s="19" t="s">
        <v>170</v>
      </c>
      <c r="E20" s="18">
        <v>44.04</v>
      </c>
      <c r="G20" s="19" t="s">
        <v>92</v>
      </c>
      <c r="H20" s="17">
        <v>130</v>
      </c>
      <c r="J20" s="19" t="s">
        <v>103</v>
      </c>
      <c r="K20" s="17">
        <v>384</v>
      </c>
      <c r="M20" s="19" t="s">
        <v>39</v>
      </c>
      <c r="N20" s="66">
        <v>3</v>
      </c>
      <c r="O20" s="26" t="s">
        <v>339</v>
      </c>
      <c r="P20" s="71">
        <v>38.4</v>
      </c>
      <c r="Q20" s="59">
        <v>338</v>
      </c>
    </row>
    <row r="21" spans="1:17">
      <c r="A21" s="19" t="s">
        <v>21</v>
      </c>
      <c r="B21" s="28">
        <v>8.6999999999999993</v>
      </c>
      <c r="D21" s="19" t="s">
        <v>171</v>
      </c>
      <c r="E21" s="18">
        <v>43.75</v>
      </c>
      <c r="G21" s="19" t="s">
        <v>111</v>
      </c>
      <c r="H21" s="17">
        <v>130</v>
      </c>
      <c r="J21" s="19" t="s">
        <v>123</v>
      </c>
      <c r="K21" s="17">
        <v>382</v>
      </c>
      <c r="M21" s="19" t="s">
        <v>38</v>
      </c>
      <c r="N21" s="67">
        <v>3</v>
      </c>
      <c r="O21" s="26" t="s">
        <v>339</v>
      </c>
      <c r="P21" s="71">
        <v>39.6</v>
      </c>
      <c r="Q21" s="59">
        <v>329</v>
      </c>
    </row>
    <row r="22" spans="1:17">
      <c r="A22" s="19" t="s">
        <v>57</v>
      </c>
      <c r="B22" s="28">
        <v>8.6999999999999993</v>
      </c>
      <c r="D22" s="19" t="s">
        <v>47</v>
      </c>
      <c r="E22" s="18">
        <v>43.57</v>
      </c>
      <c r="G22" s="19" t="s">
        <v>148</v>
      </c>
      <c r="H22" s="17">
        <v>130</v>
      </c>
      <c r="J22" s="19" t="s">
        <v>56</v>
      </c>
      <c r="K22" s="17">
        <v>379</v>
      </c>
      <c r="M22" s="19" t="s">
        <v>147</v>
      </c>
      <c r="N22" s="68">
        <v>3</v>
      </c>
      <c r="O22" s="26" t="s">
        <v>339</v>
      </c>
      <c r="P22" s="71">
        <v>39.700000000000003</v>
      </c>
      <c r="Q22" s="59">
        <v>328</v>
      </c>
    </row>
    <row r="23" spans="1:17">
      <c r="A23" s="19" t="s">
        <v>86</v>
      </c>
      <c r="B23" s="28">
        <v>8.6999999999999993</v>
      </c>
      <c r="D23" s="19" t="s">
        <v>156</v>
      </c>
      <c r="E23" s="18">
        <v>43.49</v>
      </c>
      <c r="G23" s="19" t="s">
        <v>149</v>
      </c>
      <c r="H23" s="17">
        <v>130</v>
      </c>
      <c r="J23" s="19" t="s">
        <v>139</v>
      </c>
      <c r="K23" s="17">
        <v>379</v>
      </c>
      <c r="M23" s="19" t="s">
        <v>109</v>
      </c>
      <c r="N23" s="67">
        <v>3</v>
      </c>
      <c r="O23" s="26" t="s">
        <v>339</v>
      </c>
      <c r="P23" s="71">
        <v>40.200000000000003</v>
      </c>
      <c r="Q23" s="59">
        <v>325</v>
      </c>
    </row>
    <row r="24" spans="1:17">
      <c r="A24" s="19" t="s">
        <v>93</v>
      </c>
      <c r="B24" s="28">
        <v>8.6999999999999993</v>
      </c>
      <c r="D24" s="19" t="s">
        <v>34</v>
      </c>
      <c r="E24" s="18">
        <v>42.79</v>
      </c>
      <c r="G24" s="19" t="s">
        <v>25</v>
      </c>
      <c r="H24" s="17">
        <v>120</v>
      </c>
      <c r="J24" s="19" t="s">
        <v>64</v>
      </c>
      <c r="K24" s="17">
        <v>375</v>
      </c>
      <c r="M24" s="19" t="s">
        <v>59</v>
      </c>
      <c r="N24" s="68">
        <v>3</v>
      </c>
      <c r="O24" s="26" t="s">
        <v>339</v>
      </c>
      <c r="P24" s="71">
        <v>41.3</v>
      </c>
      <c r="Q24" s="59">
        <v>317</v>
      </c>
    </row>
    <row r="25" spans="1:17">
      <c r="A25" s="19" t="s">
        <v>98</v>
      </c>
      <c r="B25" s="28">
        <v>8.6999999999999993</v>
      </c>
      <c r="D25" s="19" t="s">
        <v>65</v>
      </c>
      <c r="E25" s="18">
        <v>42.49</v>
      </c>
      <c r="G25" s="19" t="s">
        <v>34</v>
      </c>
      <c r="H25" s="17">
        <v>120</v>
      </c>
      <c r="J25" s="19" t="s">
        <v>175</v>
      </c>
      <c r="K25" s="17">
        <v>374</v>
      </c>
      <c r="M25" s="19" t="s">
        <v>119</v>
      </c>
      <c r="N25" s="67">
        <v>3</v>
      </c>
      <c r="O25" s="26" t="s">
        <v>339</v>
      </c>
      <c r="P25" s="71">
        <v>41.9</v>
      </c>
      <c r="Q25" s="59">
        <v>313</v>
      </c>
    </row>
    <row r="26" spans="1:17">
      <c r="A26" s="19" t="s">
        <v>153</v>
      </c>
      <c r="B26" s="28">
        <v>8.6999999999999993</v>
      </c>
      <c r="D26" s="19" t="s">
        <v>94</v>
      </c>
      <c r="E26" s="18">
        <v>41.83</v>
      </c>
      <c r="G26" s="19" t="s">
        <v>328</v>
      </c>
      <c r="H26" s="17">
        <v>120</v>
      </c>
      <c r="J26" s="19" t="s">
        <v>121</v>
      </c>
      <c r="K26" s="17">
        <v>371</v>
      </c>
      <c r="M26" s="19" t="s">
        <v>130</v>
      </c>
      <c r="N26" s="66">
        <v>3</v>
      </c>
      <c r="O26" s="26" t="s">
        <v>339</v>
      </c>
      <c r="P26" s="71">
        <v>44.4</v>
      </c>
      <c r="Q26" s="59">
        <v>296</v>
      </c>
    </row>
    <row r="27" spans="1:17">
      <c r="A27" s="19" t="s">
        <v>259</v>
      </c>
      <c r="B27" s="28">
        <v>8.8000000000000007</v>
      </c>
      <c r="D27" s="19" t="s">
        <v>162</v>
      </c>
      <c r="E27" s="18">
        <v>41.76</v>
      </c>
      <c r="G27" s="19" t="s">
        <v>62</v>
      </c>
      <c r="H27" s="17">
        <v>120</v>
      </c>
      <c r="J27" s="19" t="s">
        <v>92</v>
      </c>
      <c r="K27" s="17">
        <v>370</v>
      </c>
      <c r="M27" s="19" t="s">
        <v>331</v>
      </c>
      <c r="N27" s="67">
        <v>3</v>
      </c>
      <c r="O27" s="26" t="s">
        <v>339</v>
      </c>
      <c r="P27" s="71">
        <v>46.9</v>
      </c>
      <c r="Q27" s="59">
        <v>279</v>
      </c>
    </row>
    <row r="28" spans="1:17">
      <c r="A28" s="19" t="s">
        <v>56</v>
      </c>
      <c r="B28" s="28">
        <v>8.8000000000000007</v>
      </c>
      <c r="D28" s="19" t="s">
        <v>169</v>
      </c>
      <c r="E28" s="18">
        <v>41.58</v>
      </c>
      <c r="G28" s="19" t="s">
        <v>65</v>
      </c>
      <c r="H28" s="17">
        <v>120</v>
      </c>
      <c r="J28" s="19" t="s">
        <v>148</v>
      </c>
      <c r="K28" s="17">
        <v>370</v>
      </c>
      <c r="M28" s="19" t="s">
        <v>155</v>
      </c>
      <c r="N28" s="68">
        <v>3</v>
      </c>
      <c r="O28" s="26" t="s">
        <v>339</v>
      </c>
      <c r="P28" s="71">
        <v>47.5</v>
      </c>
      <c r="Q28" s="59">
        <v>275</v>
      </c>
    </row>
    <row r="29" spans="1:17">
      <c r="A29" s="19" t="s">
        <v>76</v>
      </c>
      <c r="B29" s="28">
        <v>8.8000000000000007</v>
      </c>
      <c r="D29" s="19" t="s">
        <v>150</v>
      </c>
      <c r="E29" s="18">
        <v>40.909999999999997</v>
      </c>
      <c r="G29" s="19" t="s">
        <v>329</v>
      </c>
      <c r="H29" s="17">
        <v>120</v>
      </c>
      <c r="J29" s="19" t="s">
        <v>53</v>
      </c>
      <c r="K29" s="17">
        <v>351</v>
      </c>
      <c r="M29" s="19" t="s">
        <v>101</v>
      </c>
      <c r="N29" s="67">
        <v>3</v>
      </c>
      <c r="O29" s="26" t="s">
        <v>339</v>
      </c>
      <c r="P29" s="71">
        <v>48.2</v>
      </c>
      <c r="Q29" s="59">
        <v>271</v>
      </c>
    </row>
    <row r="30" spans="1:17">
      <c r="A30" s="19" t="s">
        <v>261</v>
      </c>
      <c r="B30" s="28">
        <v>8.8000000000000007</v>
      </c>
      <c r="D30" s="19" t="s">
        <v>144</v>
      </c>
      <c r="E30" s="18">
        <v>40.89</v>
      </c>
      <c r="G30" s="19" t="s">
        <v>80</v>
      </c>
      <c r="H30" s="17">
        <v>120</v>
      </c>
      <c r="J30" s="19" t="s">
        <v>113</v>
      </c>
      <c r="K30" s="17">
        <v>349</v>
      </c>
      <c r="M30" s="19" t="s">
        <v>139</v>
      </c>
      <c r="N30" s="68">
        <v>3</v>
      </c>
      <c r="O30" s="26" t="s">
        <v>339</v>
      </c>
      <c r="P30" s="71">
        <v>48.7</v>
      </c>
      <c r="Q30" s="59">
        <v>267</v>
      </c>
    </row>
    <row r="31" spans="1:17">
      <c r="A31" s="19" t="s">
        <v>154</v>
      </c>
      <c r="B31" s="28">
        <v>8.9</v>
      </c>
      <c r="D31" s="19" t="s">
        <v>44</v>
      </c>
      <c r="E31" s="18">
        <v>40.299999999999997</v>
      </c>
      <c r="G31" s="19" t="s">
        <v>102</v>
      </c>
      <c r="H31" s="17">
        <v>120</v>
      </c>
      <c r="J31" s="19" t="s">
        <v>159</v>
      </c>
      <c r="K31" s="58">
        <v>347</v>
      </c>
      <c r="M31" s="19" t="s">
        <v>169</v>
      </c>
      <c r="N31" s="67">
        <v>3</v>
      </c>
      <c r="O31" s="26" t="s">
        <v>339</v>
      </c>
      <c r="P31" s="71">
        <v>48.9</v>
      </c>
      <c r="Q31" s="59">
        <v>266</v>
      </c>
    </row>
    <row r="32" spans="1:17">
      <c r="A32" s="19" t="s">
        <v>47</v>
      </c>
      <c r="B32" s="28">
        <v>9</v>
      </c>
      <c r="D32" s="19" t="s">
        <v>32</v>
      </c>
      <c r="E32" s="18">
        <v>39.590000000000003</v>
      </c>
      <c r="G32" s="19" t="s">
        <v>140</v>
      </c>
      <c r="H32" s="17">
        <v>120</v>
      </c>
      <c r="J32" s="19" t="s">
        <v>27</v>
      </c>
      <c r="K32" s="17">
        <v>346</v>
      </c>
      <c r="M32" s="19" t="s">
        <v>89</v>
      </c>
      <c r="N32" s="67">
        <v>3</v>
      </c>
      <c r="O32" s="26" t="s">
        <v>339</v>
      </c>
      <c r="P32" s="71">
        <v>49.2</v>
      </c>
      <c r="Q32" s="59">
        <v>264</v>
      </c>
    </row>
    <row r="33" spans="1:17">
      <c r="A33" s="19" t="s">
        <v>127</v>
      </c>
      <c r="B33" s="28">
        <v>9</v>
      </c>
      <c r="D33" s="19" t="s">
        <v>141</v>
      </c>
      <c r="E33" s="18">
        <v>39.42</v>
      </c>
      <c r="G33" s="19" t="s">
        <v>150</v>
      </c>
      <c r="H33" s="17">
        <v>120</v>
      </c>
      <c r="J33" s="19" t="s">
        <v>327</v>
      </c>
      <c r="K33" s="17">
        <v>346</v>
      </c>
      <c r="M33" s="19" t="s">
        <v>32</v>
      </c>
      <c r="N33" s="68">
        <v>3</v>
      </c>
      <c r="O33" s="26" t="s">
        <v>339</v>
      </c>
      <c r="P33" s="71">
        <v>51.4</v>
      </c>
      <c r="Q33" s="59">
        <v>250</v>
      </c>
    </row>
    <row r="34" spans="1:17">
      <c r="A34" s="19" t="s">
        <v>138</v>
      </c>
      <c r="B34" s="28">
        <v>9</v>
      </c>
      <c r="D34" s="19" t="s">
        <v>135</v>
      </c>
      <c r="E34" s="18">
        <v>39.06</v>
      </c>
      <c r="G34" s="19" t="s">
        <v>158</v>
      </c>
      <c r="H34" s="17">
        <v>120</v>
      </c>
      <c r="J34" s="19" t="s">
        <v>135</v>
      </c>
      <c r="K34" s="17">
        <v>345</v>
      </c>
      <c r="M34" s="19" t="s">
        <v>118</v>
      </c>
      <c r="N34" s="67">
        <v>3</v>
      </c>
      <c r="O34" s="26" t="s">
        <v>339</v>
      </c>
      <c r="P34" s="71">
        <v>52.8</v>
      </c>
      <c r="Q34" s="59">
        <v>242</v>
      </c>
    </row>
    <row r="35" spans="1:17">
      <c r="A35" s="19" t="s">
        <v>19</v>
      </c>
      <c r="B35" s="28">
        <v>9.1</v>
      </c>
      <c r="D35" s="19" t="s">
        <v>25</v>
      </c>
      <c r="E35" s="18">
        <v>38.950000000000003</v>
      </c>
      <c r="G35" s="19" t="s">
        <v>175</v>
      </c>
      <c r="H35" s="17">
        <v>120</v>
      </c>
      <c r="J35" s="19" t="s">
        <v>28</v>
      </c>
      <c r="K35" s="17">
        <v>339</v>
      </c>
      <c r="M35" s="19" t="s">
        <v>157</v>
      </c>
      <c r="N35" s="66">
        <v>3</v>
      </c>
      <c r="O35" s="26" t="s">
        <v>339</v>
      </c>
      <c r="P35" s="71">
        <v>55.8</v>
      </c>
      <c r="Q35" s="59">
        <v>223</v>
      </c>
    </row>
    <row r="36" spans="1:17">
      <c r="A36" s="19" t="s">
        <v>116</v>
      </c>
      <c r="B36" s="28">
        <v>9.1</v>
      </c>
      <c r="D36" s="19" t="s">
        <v>26</v>
      </c>
      <c r="E36" s="18">
        <v>38.75</v>
      </c>
      <c r="G36" s="19" t="s">
        <v>23</v>
      </c>
      <c r="H36" s="17">
        <v>110</v>
      </c>
      <c r="J36" s="19" t="s">
        <v>145</v>
      </c>
      <c r="K36" s="17">
        <v>339</v>
      </c>
      <c r="M36" s="19" t="s">
        <v>131</v>
      </c>
      <c r="N36" s="68">
        <v>3</v>
      </c>
      <c r="O36" s="26" t="s">
        <v>339</v>
      </c>
      <c r="P36" s="71">
        <v>56.6</v>
      </c>
      <c r="Q36" s="59">
        <v>219</v>
      </c>
    </row>
    <row r="37" spans="1:17">
      <c r="A37" s="19" t="s">
        <v>145</v>
      </c>
      <c r="B37" s="28">
        <v>9.1</v>
      </c>
      <c r="D37" s="19" t="s">
        <v>58</v>
      </c>
      <c r="E37" s="18">
        <v>38.229999999999997</v>
      </c>
      <c r="G37" s="19" t="s">
        <v>327</v>
      </c>
      <c r="H37" s="17">
        <v>110</v>
      </c>
      <c r="J37" s="19" t="s">
        <v>160</v>
      </c>
      <c r="K37" s="17">
        <v>334</v>
      </c>
      <c r="M37" s="19" t="s">
        <v>167</v>
      </c>
      <c r="N37" s="67">
        <v>3</v>
      </c>
      <c r="O37" s="26" t="s">
        <v>339</v>
      </c>
      <c r="P37" s="71">
        <v>57.6</v>
      </c>
      <c r="Q37" s="59">
        <v>213</v>
      </c>
    </row>
    <row r="38" spans="1:17">
      <c r="A38" s="19" t="s">
        <v>66</v>
      </c>
      <c r="B38" s="28">
        <v>9.1999999999999993</v>
      </c>
      <c r="D38" s="19" t="s">
        <v>106</v>
      </c>
      <c r="E38" s="18">
        <v>38.22</v>
      </c>
      <c r="G38" s="19" t="s">
        <v>81</v>
      </c>
      <c r="H38" s="17">
        <v>110</v>
      </c>
      <c r="J38" s="19" t="s">
        <v>41</v>
      </c>
      <c r="K38" s="17">
        <v>333</v>
      </c>
      <c r="M38" s="19" t="s">
        <v>330</v>
      </c>
      <c r="N38" s="68">
        <v>3</v>
      </c>
      <c r="O38" s="26" t="s">
        <v>339</v>
      </c>
      <c r="P38" s="71">
        <v>59.9</v>
      </c>
      <c r="Q38" s="59">
        <v>200</v>
      </c>
    </row>
    <row r="39" spans="1:17">
      <c r="A39" s="19" t="s">
        <v>260</v>
      </c>
      <c r="B39" s="28">
        <v>9.1999999999999993</v>
      </c>
      <c r="D39" s="19" t="s">
        <v>72</v>
      </c>
      <c r="E39" s="18">
        <v>37.24</v>
      </c>
      <c r="J39" s="19" t="s">
        <v>104</v>
      </c>
      <c r="K39" s="58">
        <v>333</v>
      </c>
      <c r="M39" s="19" t="s">
        <v>110</v>
      </c>
      <c r="N39" s="67">
        <v>4</v>
      </c>
      <c r="O39" s="26" t="s">
        <v>339</v>
      </c>
      <c r="P39" s="71">
        <v>0.6</v>
      </c>
      <c r="Q39" s="59">
        <v>196</v>
      </c>
    </row>
    <row r="40" spans="1:17">
      <c r="A40" s="19" t="s">
        <v>144</v>
      </c>
      <c r="B40" s="28">
        <v>9.1999999999999993</v>
      </c>
      <c r="D40" s="19" t="s">
        <v>111</v>
      </c>
      <c r="E40" s="18">
        <v>37.04</v>
      </c>
      <c r="J40" s="19" t="s">
        <v>330</v>
      </c>
      <c r="K40" s="17">
        <v>332</v>
      </c>
      <c r="M40" s="19" t="s">
        <v>173</v>
      </c>
      <c r="N40" s="67">
        <v>4</v>
      </c>
      <c r="O40" s="26" t="s">
        <v>339</v>
      </c>
      <c r="P40" s="71">
        <v>5.9</v>
      </c>
      <c r="Q40" s="59">
        <v>167</v>
      </c>
    </row>
    <row r="41" spans="1:17">
      <c r="A41" s="19" t="s">
        <v>49</v>
      </c>
      <c r="B41" s="28">
        <v>9.4</v>
      </c>
      <c r="D41" s="19" t="s">
        <v>333</v>
      </c>
      <c r="E41" s="18">
        <v>35.76</v>
      </c>
      <c r="J41" s="19" t="s">
        <v>69</v>
      </c>
      <c r="K41" s="17">
        <v>332</v>
      </c>
      <c r="M41" s="19" t="s">
        <v>332</v>
      </c>
      <c r="N41" s="68">
        <v>4</v>
      </c>
      <c r="O41" s="26" t="s">
        <v>339</v>
      </c>
      <c r="P41" s="71">
        <v>12.6</v>
      </c>
      <c r="Q41" s="59">
        <v>134</v>
      </c>
    </row>
    <row r="42" spans="1:17">
      <c r="A42" s="19" t="s">
        <v>129</v>
      </c>
      <c r="B42" s="28">
        <v>9.4</v>
      </c>
      <c r="D42" s="19" t="s">
        <v>122</v>
      </c>
      <c r="E42" s="18">
        <v>35.659999999999997</v>
      </c>
      <c r="J42" s="19" t="s">
        <v>260</v>
      </c>
      <c r="K42" s="17">
        <v>327</v>
      </c>
      <c r="M42" s="19" t="s">
        <v>70</v>
      </c>
      <c r="N42" s="67">
        <v>4</v>
      </c>
      <c r="O42" s="26" t="s">
        <v>339</v>
      </c>
      <c r="P42" s="71">
        <v>16.2</v>
      </c>
      <c r="Q42" s="59">
        <v>118</v>
      </c>
    </row>
    <row r="43" spans="1:17">
      <c r="A43" s="19" t="s">
        <v>137</v>
      </c>
      <c r="B43" s="28">
        <v>10</v>
      </c>
      <c r="D43" s="19" t="s">
        <v>120</v>
      </c>
      <c r="E43" s="18">
        <v>35.43</v>
      </c>
      <c r="J43" s="19" t="s">
        <v>67</v>
      </c>
      <c r="K43" s="17">
        <v>320</v>
      </c>
      <c r="M43" s="19" t="s">
        <v>132</v>
      </c>
      <c r="N43" s="67">
        <v>4</v>
      </c>
      <c r="O43" s="26" t="s">
        <v>339</v>
      </c>
      <c r="P43" s="71">
        <v>26</v>
      </c>
      <c r="Q43" s="59">
        <v>78</v>
      </c>
    </row>
    <row r="44" spans="1:17">
      <c r="A44" s="19" t="s">
        <v>67</v>
      </c>
      <c r="B44" s="28">
        <v>10.199999999999999</v>
      </c>
      <c r="D44" s="19" t="s">
        <v>27</v>
      </c>
      <c r="E44" s="18">
        <v>34.049999999999997</v>
      </c>
      <c r="J44" s="19" t="s">
        <v>161</v>
      </c>
      <c r="K44" s="17">
        <v>319</v>
      </c>
      <c r="M44" s="19" t="s">
        <v>156</v>
      </c>
      <c r="N44" s="67">
        <v>4</v>
      </c>
      <c r="O44" s="26" t="s">
        <v>339</v>
      </c>
      <c r="P44" s="71">
        <v>36.700000000000003</v>
      </c>
      <c r="Q44" s="59">
        <v>43</v>
      </c>
    </row>
    <row r="45" spans="1:17">
      <c r="A45" s="19" t="s">
        <v>258</v>
      </c>
      <c r="B45" s="28">
        <v>10.4</v>
      </c>
      <c r="D45" s="19" t="s">
        <v>71</v>
      </c>
      <c r="E45" s="18">
        <v>29.25</v>
      </c>
      <c r="J45" s="19" t="s">
        <v>110</v>
      </c>
      <c r="K45" s="58">
        <v>305</v>
      </c>
      <c r="M45" s="19" t="s">
        <v>69</v>
      </c>
      <c r="N45" s="67">
        <v>5</v>
      </c>
      <c r="O45" s="26" t="s">
        <v>339</v>
      </c>
      <c r="P45" s="71">
        <v>22.6</v>
      </c>
      <c r="Q45" s="59">
        <v>0</v>
      </c>
    </row>
    <row r="46" spans="1:17">
      <c r="A46" s="19" t="s">
        <v>71</v>
      </c>
      <c r="B46" s="28">
        <v>11</v>
      </c>
      <c r="J46" s="19" t="s">
        <v>63</v>
      </c>
      <c r="K46" s="17">
        <v>304</v>
      </c>
    </row>
    <row r="47" spans="1:17">
      <c r="J47" s="19" t="s">
        <v>72</v>
      </c>
      <c r="K47" s="17">
        <v>240</v>
      </c>
    </row>
  </sheetData>
  <sortState ref="M2:Q45">
    <sortCondition descending="1" ref="Q45"/>
    <sortCondition ref="P45"/>
    <sortCondition ref="M45"/>
  </sortState>
  <phoneticPr fontId="8" type="noConversion"/>
  <pageMargins left="0.78740157499999996" right="0.78740157499999996" top="0.984251969" bottom="0.984251969" header="0.4921259845" footer="0.4921259845"/>
  <pageSetup paperSize="9" orientation="portrait" horizontalDpi="4294967294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List3"/>
  <dimension ref="A1:Q353"/>
  <sheetViews>
    <sheetView workbookViewId="0">
      <pane xSplit="2" ySplit="3" topLeftCell="C182" activePane="bottomRight" state="frozen"/>
      <selection pane="topRight" activeCell="C1" sqref="C1"/>
      <selection pane="bottomLeft" activeCell="A4" sqref="A4"/>
      <selection pane="bottomRight" activeCell="O191" sqref="O191"/>
    </sheetView>
  </sheetViews>
  <sheetFormatPr defaultRowHeight="12.75"/>
  <cols>
    <col min="1" max="1" width="22.28515625" customWidth="1"/>
    <col min="2" max="2" width="13.5703125" bestFit="1" customWidth="1"/>
    <col min="3" max="3" width="5" bestFit="1" customWidth="1"/>
    <col min="4" max="4" width="5.5703125" bestFit="1" customWidth="1"/>
    <col min="5" max="5" width="6.28515625" bestFit="1" customWidth="1"/>
    <col min="6" max="6" width="5.5703125" bestFit="1" customWidth="1"/>
    <col min="7" max="7" width="6.140625" style="79" bestFit="1" customWidth="1"/>
    <col min="9" max="9" width="6.28515625" bestFit="1" customWidth="1"/>
    <col min="10" max="10" width="5.5703125" bestFit="1" customWidth="1"/>
    <col min="11" max="11" width="5.5703125" style="3" customWidth="1"/>
    <col min="12" max="12" width="1.5703125" bestFit="1" customWidth="1"/>
    <col min="13" max="13" width="6" style="4" bestFit="1" customWidth="1"/>
    <col min="15" max="15" width="7.42578125" bestFit="1" customWidth="1"/>
    <col min="17" max="17" width="7.85546875" bestFit="1" customWidth="1"/>
  </cols>
  <sheetData>
    <row r="1" spans="1:17" ht="15.75" customHeight="1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1"/>
    </row>
    <row r="2" spans="1:17" ht="15" customHeight="1">
      <c r="A2" s="102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4"/>
    </row>
    <row r="3" spans="1:17">
      <c r="A3" s="7" t="s">
        <v>0</v>
      </c>
      <c r="B3" s="7" t="s">
        <v>1</v>
      </c>
      <c r="C3" s="9" t="s">
        <v>2</v>
      </c>
      <c r="D3" s="7" t="s">
        <v>3</v>
      </c>
      <c r="E3" s="7" t="s">
        <v>6</v>
      </c>
      <c r="F3" s="7" t="s">
        <v>3</v>
      </c>
      <c r="G3" s="7" t="s">
        <v>4</v>
      </c>
      <c r="H3" s="7" t="s">
        <v>3</v>
      </c>
      <c r="I3" s="7" t="s">
        <v>5</v>
      </c>
      <c r="J3" s="7" t="s">
        <v>3</v>
      </c>
      <c r="K3" s="107" t="s">
        <v>10</v>
      </c>
      <c r="L3" s="108"/>
      <c r="M3" s="109"/>
      <c r="N3" s="7" t="s">
        <v>3</v>
      </c>
      <c r="O3" s="10" t="s">
        <v>8</v>
      </c>
      <c r="P3" s="7" t="s">
        <v>3</v>
      </c>
      <c r="Q3" s="7" t="s">
        <v>9</v>
      </c>
    </row>
    <row r="4" spans="1:17">
      <c r="A4" s="23" t="s">
        <v>177</v>
      </c>
      <c r="B4" s="23" t="s">
        <v>176</v>
      </c>
      <c r="C4" s="40">
        <v>8.3000000000000007</v>
      </c>
      <c r="D4" s="41">
        <f>IF(AND(C4&gt;6.4,C4&lt;12.7),TRUNC(46.0849*(POWER((12.76-C4),1.81))),IF(C4&gt;12.6,0,""))</f>
        <v>690</v>
      </c>
      <c r="E4" s="42"/>
      <c r="F4" s="41" t="str">
        <f>IF(AND(E4&gt;8.13,E4&lt;71.05),ROUND((7.858*POWER(E4-8.02,1.1)),0),IF(AND(E4&gt;0,E4&lt;8.14),0,""))</f>
        <v/>
      </c>
      <c r="G4" s="76"/>
      <c r="H4" s="41" t="str">
        <f>IF(AND(G4&gt;213,G4&lt;700),TRUNC((0.188807*POWER(G4-210,1.41))),IF(AND(G4&gt;0,G4&lt;214),0,""))</f>
        <v/>
      </c>
      <c r="I4" s="43"/>
      <c r="J4" s="41" t="str">
        <f>IF(AND(I4&gt;75,I4&lt;210),TRUNC((1.84523*POWER(I4-75,1.348))),IF(AND(I4&gt;0,I4&lt;76),0,""))</f>
        <v/>
      </c>
      <c r="K4" s="80">
        <v>1</v>
      </c>
      <c r="L4" s="44" t="str">
        <f>IF(K4&gt;0,":"," ")</f>
        <v>:</v>
      </c>
      <c r="M4" s="82">
        <v>53.1</v>
      </c>
      <c r="N4" s="41">
        <f t="shared" ref="N4:N15" si="0">IF(OR(AND(K4=1,M4&gt;34),K4=2,AND(K4=3,M4&lt;2.7)),TRUNC(0.19889*(POWER((185-(K4*60+M4)),1.88))),IF(AND(K4&gt;2,M4&gt;2.6),0,""))</f>
        <v>615</v>
      </c>
      <c r="O4" s="45">
        <v>34.4</v>
      </c>
      <c r="P4" s="41">
        <f>IF(AND(O4&gt;28.9,O4&lt;49.6),TRUNC(3.84286*(POWER((50-O4),1.81))),IF(O4&gt;49.5,0,""))</f>
        <v>554</v>
      </c>
      <c r="Q4" s="46"/>
    </row>
    <row r="5" spans="1:17">
      <c r="A5" s="23" t="s">
        <v>178</v>
      </c>
      <c r="B5" s="24" t="str">
        <f t="shared" ref="B5:B15" si="1">IF(AND(A5&lt;&gt;"",B4&lt;&gt;""),B4,"")</f>
        <v>Gymnázium Jiřího z Poděbrad</v>
      </c>
      <c r="C5" s="40">
        <v>9.1999999999999993</v>
      </c>
      <c r="D5" s="41">
        <f t="shared" ref="D5:D69" si="2">IF(AND(C5&gt;6.4,C5&lt;12.7),TRUNC(46.0849*(POWER((12.76-C5),1.81))),IF(C5&gt;12.6,0,""))</f>
        <v>458</v>
      </c>
      <c r="E5" s="42"/>
      <c r="F5" s="41" t="str">
        <f t="shared" ref="F5:F69" si="3">IF(AND(E5&gt;8.13,E5&lt;71.05),ROUND((7.858*POWER(E5-8.02,1.1)),0),IF(AND(E5&gt;0,E5&lt;8.14),0,""))</f>
        <v/>
      </c>
      <c r="G5" s="77">
        <v>348</v>
      </c>
      <c r="H5" s="41">
        <f t="shared" ref="H5:H69" si="4">IF(AND(G5&gt;213,G5&lt;700),TRUNC((0.188807*POWER(G5-210,1.41))),IF(AND(G5&gt;0,G5&lt;214),0,""))</f>
        <v>196</v>
      </c>
      <c r="I5" s="43"/>
      <c r="J5" s="41" t="str">
        <f t="shared" ref="J5:J69" si="5">IF(AND(I5&gt;75,I5&lt;210),TRUNC((1.84523*POWER(I5-75,1.348))),IF(AND(I5&gt;0,I5&lt;76),0,""))</f>
        <v/>
      </c>
      <c r="K5" s="80"/>
      <c r="L5" s="44" t="str">
        <f t="shared" ref="L5:L69" si="6">IF(K5&gt;0,":"," ")</f>
        <v xml:space="preserve"> </v>
      </c>
      <c r="M5" s="82"/>
      <c r="N5" s="41" t="str">
        <f t="shared" si="0"/>
        <v/>
      </c>
      <c r="O5" s="45"/>
      <c r="P5" s="41" t="str">
        <f t="shared" ref="P5:P69" si="7">IF(AND(O5&gt;28.9,O5&lt;49.6),TRUNC(3.84286*(POWER((50-O5),1.81))),IF(O5&gt;49.5,0,""))</f>
        <v/>
      </c>
      <c r="Q5" s="46"/>
    </row>
    <row r="6" spans="1:17">
      <c r="A6" s="23" t="s">
        <v>179</v>
      </c>
      <c r="B6" s="24" t="str">
        <f t="shared" si="1"/>
        <v>Gymnázium Jiřího z Poděbrad</v>
      </c>
      <c r="C6" s="40">
        <v>8.6999999999999993</v>
      </c>
      <c r="D6" s="41">
        <f t="shared" si="2"/>
        <v>582</v>
      </c>
      <c r="E6" s="42"/>
      <c r="F6" s="41" t="str">
        <f t="shared" si="3"/>
        <v/>
      </c>
      <c r="G6" s="77"/>
      <c r="H6" s="41" t="str">
        <f t="shared" si="4"/>
        <v/>
      </c>
      <c r="I6" s="43">
        <v>125</v>
      </c>
      <c r="J6" s="41">
        <f t="shared" si="5"/>
        <v>359</v>
      </c>
      <c r="K6" s="80"/>
      <c r="L6" s="44" t="str">
        <f t="shared" si="6"/>
        <v xml:space="preserve"> </v>
      </c>
      <c r="M6" s="82"/>
      <c r="N6" s="41" t="str">
        <f t="shared" si="0"/>
        <v/>
      </c>
      <c r="O6" s="45"/>
      <c r="P6" s="41" t="str">
        <f t="shared" si="7"/>
        <v/>
      </c>
      <c r="Q6" s="46"/>
    </row>
    <row r="7" spans="1:17">
      <c r="A7" s="23" t="s">
        <v>180</v>
      </c>
      <c r="B7" s="24" t="str">
        <f t="shared" si="1"/>
        <v>Gymnázium Jiřího z Poděbrad</v>
      </c>
      <c r="C7" s="40"/>
      <c r="D7" s="41" t="str">
        <f t="shared" si="2"/>
        <v/>
      </c>
      <c r="E7" s="42"/>
      <c r="F7" s="41" t="str">
        <f t="shared" si="3"/>
        <v/>
      </c>
      <c r="G7" s="77"/>
      <c r="H7" s="41" t="str">
        <f t="shared" si="4"/>
        <v/>
      </c>
      <c r="I7" s="43"/>
      <c r="J7" s="41" t="str">
        <f t="shared" si="5"/>
        <v/>
      </c>
      <c r="K7" s="80"/>
      <c r="L7" s="44" t="str">
        <f t="shared" si="6"/>
        <v xml:space="preserve"> </v>
      </c>
      <c r="M7" s="82"/>
      <c r="N7" s="41" t="str">
        <f t="shared" si="0"/>
        <v/>
      </c>
      <c r="O7" s="45"/>
      <c r="P7" s="41" t="str">
        <f t="shared" si="7"/>
        <v/>
      </c>
      <c r="Q7" s="46"/>
    </row>
    <row r="8" spans="1:17">
      <c r="A8" s="23" t="s">
        <v>181</v>
      </c>
      <c r="B8" s="24" t="str">
        <f t="shared" si="1"/>
        <v>Gymnázium Jiřího z Poděbrad</v>
      </c>
      <c r="C8" s="40"/>
      <c r="D8" s="41" t="str">
        <f t="shared" si="2"/>
        <v/>
      </c>
      <c r="E8" s="42">
        <v>29.17</v>
      </c>
      <c r="F8" s="41">
        <f t="shared" si="3"/>
        <v>226</v>
      </c>
      <c r="G8" s="77"/>
      <c r="H8" s="41" t="str">
        <f t="shared" si="4"/>
        <v/>
      </c>
      <c r="I8" s="43"/>
      <c r="J8" s="41" t="str">
        <f t="shared" si="5"/>
        <v/>
      </c>
      <c r="K8" s="80">
        <v>2</v>
      </c>
      <c r="L8" s="44" t="str">
        <f t="shared" si="6"/>
        <v>:</v>
      </c>
      <c r="M8" s="82">
        <v>13</v>
      </c>
      <c r="N8" s="41">
        <f t="shared" si="0"/>
        <v>334</v>
      </c>
      <c r="O8" s="45"/>
      <c r="P8" s="41" t="str">
        <f t="shared" si="7"/>
        <v/>
      </c>
      <c r="Q8" s="46"/>
    </row>
    <row r="9" spans="1:17">
      <c r="A9" s="23" t="s">
        <v>182</v>
      </c>
      <c r="B9" s="24" t="str">
        <f t="shared" si="1"/>
        <v>Gymnázium Jiřího z Poděbrad</v>
      </c>
      <c r="C9" s="40"/>
      <c r="D9" s="41" t="str">
        <f t="shared" si="2"/>
        <v/>
      </c>
      <c r="E9" s="42"/>
      <c r="F9" s="41" t="str">
        <f t="shared" si="3"/>
        <v/>
      </c>
      <c r="G9" s="77"/>
      <c r="H9" s="41" t="str">
        <f t="shared" si="4"/>
        <v/>
      </c>
      <c r="I9" s="43"/>
      <c r="J9" s="41" t="str">
        <f t="shared" si="5"/>
        <v/>
      </c>
      <c r="K9" s="80"/>
      <c r="L9" s="44" t="str">
        <f t="shared" si="6"/>
        <v xml:space="preserve"> </v>
      </c>
      <c r="M9" s="82"/>
      <c r="N9" s="41" t="str">
        <f t="shared" si="0"/>
        <v/>
      </c>
      <c r="O9" s="45"/>
      <c r="P9" s="41" t="str">
        <f t="shared" si="7"/>
        <v/>
      </c>
      <c r="Q9" s="46"/>
    </row>
    <row r="10" spans="1:17">
      <c r="A10" s="23" t="s">
        <v>183</v>
      </c>
      <c r="B10" s="24" t="str">
        <f t="shared" si="1"/>
        <v>Gymnázium Jiřího z Poděbrad</v>
      </c>
      <c r="C10" s="40"/>
      <c r="D10" s="41" t="str">
        <f t="shared" si="2"/>
        <v/>
      </c>
      <c r="E10" s="42"/>
      <c r="F10" s="41" t="str">
        <f t="shared" si="3"/>
        <v/>
      </c>
      <c r="G10" s="77">
        <v>358</v>
      </c>
      <c r="H10" s="41">
        <f t="shared" si="4"/>
        <v>216</v>
      </c>
      <c r="I10" s="43">
        <v>135</v>
      </c>
      <c r="J10" s="41">
        <f t="shared" si="5"/>
        <v>460</v>
      </c>
      <c r="K10" s="80"/>
      <c r="L10" s="44" t="str">
        <f t="shared" si="6"/>
        <v xml:space="preserve"> </v>
      </c>
      <c r="M10" s="82"/>
      <c r="N10" s="41" t="str">
        <f t="shared" si="0"/>
        <v/>
      </c>
      <c r="O10" s="45"/>
      <c r="P10" s="41" t="str">
        <f t="shared" si="7"/>
        <v/>
      </c>
      <c r="Q10" s="46"/>
    </row>
    <row r="11" spans="1:17">
      <c r="A11" s="23" t="s">
        <v>184</v>
      </c>
      <c r="B11" s="24" t="str">
        <f t="shared" si="1"/>
        <v>Gymnázium Jiřího z Poděbrad</v>
      </c>
      <c r="C11" s="40"/>
      <c r="D11" s="41" t="str">
        <f t="shared" si="2"/>
        <v/>
      </c>
      <c r="E11" s="42">
        <v>26.49</v>
      </c>
      <c r="F11" s="41">
        <f t="shared" si="3"/>
        <v>194</v>
      </c>
      <c r="G11" s="77"/>
      <c r="H11" s="41" t="str">
        <f t="shared" si="4"/>
        <v/>
      </c>
      <c r="I11" s="43"/>
      <c r="J11" s="41" t="str">
        <f t="shared" si="5"/>
        <v/>
      </c>
      <c r="K11" s="80"/>
      <c r="L11" s="44" t="str">
        <f t="shared" si="6"/>
        <v xml:space="preserve"> </v>
      </c>
      <c r="M11" s="82"/>
      <c r="N11" s="41" t="str">
        <f t="shared" si="0"/>
        <v/>
      </c>
      <c r="O11" s="45"/>
      <c r="P11" s="41" t="str">
        <f t="shared" si="7"/>
        <v/>
      </c>
      <c r="Q11" s="46"/>
    </row>
    <row r="12" spans="1:17">
      <c r="A12" s="23"/>
      <c r="B12" s="24" t="str">
        <f t="shared" si="1"/>
        <v/>
      </c>
      <c r="C12" s="40"/>
      <c r="D12" s="41" t="str">
        <f t="shared" si="2"/>
        <v/>
      </c>
      <c r="E12" s="42"/>
      <c r="F12" s="41" t="str">
        <f t="shared" si="3"/>
        <v/>
      </c>
      <c r="G12" s="77"/>
      <c r="H12" s="41" t="str">
        <f t="shared" si="4"/>
        <v/>
      </c>
      <c r="I12" s="43"/>
      <c r="J12" s="41" t="str">
        <f t="shared" si="5"/>
        <v/>
      </c>
      <c r="K12" s="80"/>
      <c r="L12" s="44" t="str">
        <f t="shared" si="6"/>
        <v xml:space="preserve"> </v>
      </c>
      <c r="M12" s="82"/>
      <c r="N12" s="41" t="str">
        <f t="shared" si="0"/>
        <v/>
      </c>
      <c r="O12" s="45"/>
      <c r="P12" s="41" t="str">
        <f t="shared" si="7"/>
        <v/>
      </c>
      <c r="Q12" s="46"/>
    </row>
    <row r="13" spans="1:17">
      <c r="A13" s="23"/>
      <c r="B13" s="24" t="str">
        <f t="shared" si="1"/>
        <v/>
      </c>
      <c r="C13" s="40"/>
      <c r="D13" s="41" t="str">
        <f t="shared" si="2"/>
        <v/>
      </c>
      <c r="E13" s="42"/>
      <c r="F13" s="41" t="str">
        <f t="shared" si="3"/>
        <v/>
      </c>
      <c r="G13" s="77"/>
      <c r="H13" s="41" t="str">
        <f t="shared" si="4"/>
        <v/>
      </c>
      <c r="I13" s="43"/>
      <c r="J13" s="41" t="str">
        <f t="shared" si="5"/>
        <v/>
      </c>
      <c r="K13" s="80"/>
      <c r="L13" s="44" t="str">
        <f t="shared" si="6"/>
        <v xml:space="preserve"> </v>
      </c>
      <c r="M13" s="82"/>
      <c r="N13" s="41" t="str">
        <f t="shared" si="0"/>
        <v/>
      </c>
      <c r="O13" s="45"/>
      <c r="P13" s="41" t="str">
        <f t="shared" si="7"/>
        <v/>
      </c>
      <c r="Q13" s="46"/>
    </row>
    <row r="14" spans="1:17">
      <c r="A14" s="23"/>
      <c r="B14" s="24" t="str">
        <f t="shared" si="1"/>
        <v/>
      </c>
      <c r="C14" s="40"/>
      <c r="D14" s="41" t="str">
        <f t="shared" si="2"/>
        <v/>
      </c>
      <c r="E14" s="42"/>
      <c r="F14" s="41" t="str">
        <f t="shared" si="3"/>
        <v/>
      </c>
      <c r="G14" s="77"/>
      <c r="H14" s="41" t="str">
        <f t="shared" si="4"/>
        <v/>
      </c>
      <c r="I14" s="43"/>
      <c r="J14" s="41" t="str">
        <f t="shared" si="5"/>
        <v/>
      </c>
      <c r="K14" s="80"/>
      <c r="L14" s="44" t="str">
        <f t="shared" si="6"/>
        <v xml:space="preserve"> </v>
      </c>
      <c r="M14" s="82"/>
      <c r="N14" s="41" t="str">
        <f t="shared" si="0"/>
        <v/>
      </c>
      <c r="O14" s="45"/>
      <c r="P14" s="41" t="str">
        <f t="shared" si="7"/>
        <v/>
      </c>
      <c r="Q14" s="46"/>
    </row>
    <row r="15" spans="1:17">
      <c r="A15" s="23"/>
      <c r="B15" s="24" t="str">
        <f t="shared" si="1"/>
        <v/>
      </c>
      <c r="C15" s="40"/>
      <c r="D15" s="41" t="str">
        <f t="shared" si="2"/>
        <v/>
      </c>
      <c r="E15" s="42"/>
      <c r="F15" s="41" t="str">
        <f t="shared" si="3"/>
        <v/>
      </c>
      <c r="G15" s="77"/>
      <c r="H15" s="41" t="str">
        <f t="shared" si="4"/>
        <v/>
      </c>
      <c r="I15" s="43"/>
      <c r="J15" s="41" t="str">
        <f t="shared" si="5"/>
        <v/>
      </c>
      <c r="K15" s="80"/>
      <c r="L15" s="44" t="str">
        <f t="shared" si="6"/>
        <v xml:space="preserve"> </v>
      </c>
      <c r="M15" s="82"/>
      <c r="N15" s="41" t="str">
        <f t="shared" si="0"/>
        <v/>
      </c>
      <c r="O15" s="45"/>
      <c r="P15" s="41" t="str">
        <f t="shared" si="7"/>
        <v/>
      </c>
      <c r="Q15" s="46"/>
    </row>
    <row r="16" spans="1:17">
      <c r="A16" s="49"/>
      <c r="B16" s="14"/>
      <c r="C16" s="50"/>
      <c r="D16" s="36">
        <f>IF(COUNT(D4:D15)&gt;=2,LARGE(D4:D15,1)+LARGE(D4:D15,2),IF(COUNT(D4:D15)=1,LARGE(D4:D15,1),""))</f>
        <v>1272</v>
      </c>
      <c r="E16" s="37"/>
      <c r="F16" s="36">
        <f>IF(COUNT(F4:F15)&gt;=2,LARGE(F4:F15,1)+LARGE(F4:F15,2),IF(COUNT(F4:F15)=1,LARGE(F4:F15,1),""))</f>
        <v>420</v>
      </c>
      <c r="G16" s="78"/>
      <c r="H16" s="36">
        <f>IF(COUNT(H4:H15)&gt;=2,LARGE(H4:H15,1)+LARGE(H4:H15,2),IF(COUNT(H4:H15)=1,LARGE(H4:H15,1),""))</f>
        <v>412</v>
      </c>
      <c r="I16" s="36"/>
      <c r="J16" s="36">
        <f>IF(COUNT(J4:J15)&gt;=2,LARGE(J4:J15,1)+LARGE(J4:J15,2),IF(COUNT(J4:J15)=1,LARGE(J4:J15,1),""))</f>
        <v>819</v>
      </c>
      <c r="K16" s="69"/>
      <c r="L16" s="38"/>
      <c r="M16" s="72"/>
      <c r="N16" s="36">
        <f>IF(COUNT(N4:N15)&gt;=2,LARGE(N4:N15,1)+LARGE(N4:N15,2),IF(COUNT(N4:N15)=1,LARGE(N4:N15,1),""))</f>
        <v>949</v>
      </c>
      <c r="O16" s="39"/>
      <c r="P16" s="36">
        <f>IF((COUNT(P4:P15)&gt;=1),LARGE(P4:P15,1),"")</f>
        <v>554</v>
      </c>
      <c r="Q16" s="25">
        <f>IF(OR(D16&lt;&gt;"",F16&lt;&gt;"",H16&lt;&gt;"",J16&lt;&gt;"",N16&lt;&gt;"",P16&lt;&gt;""),SUM(D16,F16,H16,J16,N16,P16),"")</f>
        <v>4426</v>
      </c>
    </row>
    <row r="17" spans="1:17">
      <c r="A17" s="51"/>
      <c r="B17" s="52"/>
      <c r="C17" s="53"/>
      <c r="D17" s="47" t="str">
        <f t="shared" si="2"/>
        <v/>
      </c>
      <c r="E17" s="54"/>
      <c r="F17" s="47" t="str">
        <f t="shared" si="3"/>
        <v/>
      </c>
      <c r="G17" s="47"/>
      <c r="H17" s="47" t="str">
        <f t="shared" si="4"/>
        <v/>
      </c>
      <c r="I17" s="55"/>
      <c r="J17" s="47" t="str">
        <f t="shared" si="5"/>
        <v/>
      </c>
      <c r="K17" s="81"/>
      <c r="L17" s="48" t="str">
        <f t="shared" si="6"/>
        <v xml:space="preserve"> </v>
      </c>
      <c r="M17" s="83"/>
      <c r="N17" s="47" t="str">
        <f>IF(OR(AND(K17=1,M17&gt;34),K17=2,AND(K17=3,M17&lt;2.7)),TRUNC(0.19889*(POWER((185-(K17*60+M17)),1.88))),IF(AND(K17&gt;2,M17&gt;2.6),0,""))</f>
        <v/>
      </c>
      <c r="O17" s="56"/>
      <c r="P17" s="47" t="str">
        <f t="shared" si="7"/>
        <v/>
      </c>
      <c r="Q17" s="47"/>
    </row>
    <row r="18" spans="1:17">
      <c r="A18" s="23" t="s">
        <v>186</v>
      </c>
      <c r="B18" s="23" t="s">
        <v>185</v>
      </c>
      <c r="C18" s="40">
        <v>10.1</v>
      </c>
      <c r="D18" s="41">
        <f>IF(AND(C18&gt;6.4,C18&lt;12.7),TRUNC(46.0849*(POWER((12.76-C18),1.81))),IF(C18&gt;12.6,0,""))</f>
        <v>270</v>
      </c>
      <c r="E18" s="42"/>
      <c r="F18" s="41" t="str">
        <f>IF(AND(E18&gt;8.13,E18&lt;71.05),ROUND((7.858*POWER(E18-8.02,1.1)),0),IF(AND(E18&gt;0,E18&lt;8.14),0,""))</f>
        <v/>
      </c>
      <c r="G18" s="76"/>
      <c r="H18" s="41" t="str">
        <f>IF(AND(G18&gt;213,G18&lt;700),TRUNC((0.188807*POWER(G18-210,1.41))),IF(AND(G18&gt;0,G18&lt;214),0,""))</f>
        <v/>
      </c>
      <c r="I18" s="43"/>
      <c r="J18" s="41" t="str">
        <f>IF(AND(I18&gt;75,I18&lt;210),TRUNC((1.84523*POWER(I18-75,1.348))),IF(AND(I18&gt;0,I18&lt;76),0,""))</f>
        <v/>
      </c>
      <c r="K18" s="80">
        <v>2</v>
      </c>
      <c r="L18" s="44" t="str">
        <f>IF(K18&gt;0,":"," ")</f>
        <v>:</v>
      </c>
      <c r="M18" s="82">
        <v>19.3</v>
      </c>
      <c r="N18" s="41">
        <f>IF(OR(AND(K18=1,M18&gt;34),K18=2,AND(K18=3,M18&lt;2.7)),TRUNC(0.19889*(POWER((185-(K18*60+M18)),1.88))),IF(AND(K18&gt;2,M18&gt;2.6),0,""))</f>
        <v>262</v>
      </c>
      <c r="O18" s="45">
        <v>37.4</v>
      </c>
      <c r="P18" s="41">
        <f>IF(AND(O18&gt;28.9,O18&lt;49.6),TRUNC(3.84286*(POWER((50-O18),1.81))),IF(O18&gt;49.5,0,""))</f>
        <v>376</v>
      </c>
      <c r="Q18" s="46"/>
    </row>
    <row r="19" spans="1:17">
      <c r="A19" s="23" t="s">
        <v>187</v>
      </c>
      <c r="B19" s="24" t="str">
        <f t="shared" ref="B19:B29" si="8">IF(AND(A19&lt;&gt;"",B18&lt;&gt;""),B18,"")</f>
        <v>ZŠ T.G. Masaryka Milovice</v>
      </c>
      <c r="C19" s="40">
        <v>9.1999999999999993</v>
      </c>
      <c r="D19" s="41">
        <f t="shared" si="2"/>
        <v>458</v>
      </c>
      <c r="E19" s="42"/>
      <c r="F19" s="41" t="str">
        <f t="shared" si="3"/>
        <v/>
      </c>
      <c r="G19" s="77">
        <v>359</v>
      </c>
      <c r="H19" s="41">
        <f t="shared" si="4"/>
        <v>218</v>
      </c>
      <c r="I19" s="43"/>
      <c r="J19" s="41" t="str">
        <f t="shared" si="5"/>
        <v/>
      </c>
      <c r="K19" s="80">
        <v>2</v>
      </c>
      <c r="L19" s="44" t="str">
        <f t="shared" si="6"/>
        <v>:</v>
      </c>
      <c r="M19" s="82">
        <v>42</v>
      </c>
      <c r="N19" s="41">
        <f t="shared" ref="N19:N29" si="9">IF(OR(AND(K19=1,M19&gt;34),K19=2,AND(K19=3,M19&lt;2.7)),TRUNC(0.19889*(POWER((185-(K19*60+M19)),1.88))),IF(AND(K19&gt;2,M19&gt;2.6),0,""))</f>
        <v>72</v>
      </c>
      <c r="O19" s="45"/>
      <c r="P19" s="41" t="str">
        <f t="shared" si="7"/>
        <v/>
      </c>
      <c r="Q19" s="46"/>
    </row>
    <row r="20" spans="1:17">
      <c r="A20" s="23" t="s">
        <v>188</v>
      </c>
      <c r="B20" s="24" t="str">
        <f t="shared" si="8"/>
        <v>ZŠ T.G. Masaryka Milovice</v>
      </c>
      <c r="C20" s="40">
        <v>9.6999999999999993</v>
      </c>
      <c r="D20" s="41">
        <f t="shared" si="2"/>
        <v>348</v>
      </c>
      <c r="E20" s="42"/>
      <c r="F20" s="41" t="str">
        <f t="shared" si="3"/>
        <v/>
      </c>
      <c r="G20" s="77">
        <v>333</v>
      </c>
      <c r="H20" s="41">
        <f t="shared" si="4"/>
        <v>167</v>
      </c>
      <c r="I20" s="43"/>
      <c r="J20" s="41" t="str">
        <f t="shared" si="5"/>
        <v/>
      </c>
      <c r="K20" s="80"/>
      <c r="L20" s="44" t="str">
        <f t="shared" si="6"/>
        <v xml:space="preserve"> </v>
      </c>
      <c r="M20" s="82"/>
      <c r="N20" s="41" t="str">
        <f t="shared" si="9"/>
        <v/>
      </c>
      <c r="O20" s="45"/>
      <c r="P20" s="41" t="str">
        <f t="shared" si="7"/>
        <v/>
      </c>
      <c r="Q20" s="46"/>
    </row>
    <row r="21" spans="1:17">
      <c r="A21" s="23" t="s">
        <v>189</v>
      </c>
      <c r="B21" s="24" t="str">
        <f t="shared" si="8"/>
        <v>ZŠ T.G. Masaryka Milovice</v>
      </c>
      <c r="C21" s="40"/>
      <c r="D21" s="41" t="str">
        <f t="shared" si="2"/>
        <v/>
      </c>
      <c r="E21" s="42"/>
      <c r="F21" s="41" t="str">
        <f t="shared" si="3"/>
        <v/>
      </c>
      <c r="G21" s="77"/>
      <c r="H21" s="41" t="str">
        <f t="shared" si="4"/>
        <v/>
      </c>
      <c r="I21" s="43"/>
      <c r="J21" s="41" t="str">
        <f t="shared" si="5"/>
        <v/>
      </c>
      <c r="K21" s="80">
        <v>1</v>
      </c>
      <c r="L21" s="44" t="str">
        <f t="shared" si="6"/>
        <v>:</v>
      </c>
      <c r="M21" s="82">
        <v>57.8</v>
      </c>
      <c r="N21" s="41">
        <f t="shared" si="9"/>
        <v>542</v>
      </c>
      <c r="O21" s="45"/>
      <c r="P21" s="41" t="str">
        <f t="shared" si="7"/>
        <v/>
      </c>
      <c r="Q21" s="46"/>
    </row>
    <row r="22" spans="1:17">
      <c r="A22" s="23" t="s">
        <v>190</v>
      </c>
      <c r="B22" s="24" t="str">
        <f t="shared" si="8"/>
        <v>ZŠ T.G. Masaryka Milovice</v>
      </c>
      <c r="C22" s="40"/>
      <c r="D22" s="41" t="str">
        <f t="shared" si="2"/>
        <v/>
      </c>
      <c r="E22" s="42"/>
      <c r="F22" s="41" t="str">
        <f t="shared" si="3"/>
        <v/>
      </c>
      <c r="G22" s="77">
        <v>350</v>
      </c>
      <c r="H22" s="41">
        <f t="shared" si="4"/>
        <v>200</v>
      </c>
      <c r="I22" s="43">
        <v>110</v>
      </c>
      <c r="J22" s="41">
        <f t="shared" si="5"/>
        <v>222</v>
      </c>
      <c r="K22" s="80"/>
      <c r="L22" s="44" t="str">
        <f t="shared" si="6"/>
        <v xml:space="preserve"> </v>
      </c>
      <c r="M22" s="82"/>
      <c r="N22" s="41" t="str">
        <f t="shared" si="9"/>
        <v/>
      </c>
      <c r="O22" s="45"/>
      <c r="P22" s="41" t="str">
        <f t="shared" si="7"/>
        <v/>
      </c>
      <c r="Q22" s="46"/>
    </row>
    <row r="23" spans="1:17">
      <c r="A23" s="23" t="s">
        <v>191</v>
      </c>
      <c r="B23" s="24" t="str">
        <f t="shared" si="8"/>
        <v>ZŠ T.G. Masaryka Milovice</v>
      </c>
      <c r="C23" s="40"/>
      <c r="D23" s="41" t="str">
        <f t="shared" si="2"/>
        <v/>
      </c>
      <c r="E23" s="42">
        <v>42.71</v>
      </c>
      <c r="F23" s="41">
        <f t="shared" si="3"/>
        <v>389</v>
      </c>
      <c r="G23" s="77"/>
      <c r="H23" s="41" t="str">
        <f t="shared" si="4"/>
        <v/>
      </c>
      <c r="I23" s="43"/>
      <c r="J23" s="41" t="str">
        <f t="shared" si="5"/>
        <v/>
      </c>
      <c r="K23" s="80"/>
      <c r="L23" s="44" t="str">
        <f t="shared" si="6"/>
        <v xml:space="preserve"> </v>
      </c>
      <c r="M23" s="82"/>
      <c r="N23" s="41" t="str">
        <f t="shared" si="9"/>
        <v/>
      </c>
      <c r="O23" s="45"/>
      <c r="P23" s="41" t="str">
        <f t="shared" si="7"/>
        <v/>
      </c>
      <c r="Q23" s="46"/>
    </row>
    <row r="24" spans="1:17">
      <c r="A24" s="23" t="s">
        <v>192</v>
      </c>
      <c r="B24" s="24" t="str">
        <f t="shared" si="8"/>
        <v>ZŠ T.G. Masaryka Milovice</v>
      </c>
      <c r="C24" s="40"/>
      <c r="D24" s="41" t="str">
        <f t="shared" si="2"/>
        <v/>
      </c>
      <c r="E24" s="42">
        <v>28.64</v>
      </c>
      <c r="F24" s="41">
        <f t="shared" si="3"/>
        <v>219</v>
      </c>
      <c r="G24" s="77"/>
      <c r="H24" s="41" t="str">
        <f t="shared" si="4"/>
        <v/>
      </c>
      <c r="I24" s="43"/>
      <c r="J24" s="41" t="str">
        <f t="shared" si="5"/>
        <v/>
      </c>
      <c r="K24" s="80"/>
      <c r="L24" s="44" t="str">
        <f t="shared" si="6"/>
        <v xml:space="preserve"> </v>
      </c>
      <c r="M24" s="82"/>
      <c r="N24" s="41" t="str">
        <f t="shared" si="9"/>
        <v/>
      </c>
      <c r="O24" s="45"/>
      <c r="P24" s="41" t="str">
        <f t="shared" si="7"/>
        <v/>
      </c>
      <c r="Q24" s="46"/>
    </row>
    <row r="25" spans="1:17">
      <c r="A25" s="23"/>
      <c r="B25" s="24" t="str">
        <f t="shared" si="8"/>
        <v/>
      </c>
      <c r="C25" s="40"/>
      <c r="D25" s="41" t="str">
        <f t="shared" si="2"/>
        <v/>
      </c>
      <c r="E25" s="42"/>
      <c r="F25" s="41" t="str">
        <f t="shared" si="3"/>
        <v/>
      </c>
      <c r="G25" s="77"/>
      <c r="H25" s="41" t="str">
        <f t="shared" si="4"/>
        <v/>
      </c>
      <c r="I25" s="43"/>
      <c r="J25" s="41" t="str">
        <f t="shared" si="5"/>
        <v/>
      </c>
      <c r="K25" s="80"/>
      <c r="L25" s="44" t="str">
        <f t="shared" si="6"/>
        <v xml:space="preserve"> </v>
      </c>
      <c r="M25" s="82"/>
      <c r="N25" s="41" t="str">
        <f t="shared" si="9"/>
        <v/>
      </c>
      <c r="O25" s="45"/>
      <c r="P25" s="41" t="str">
        <f t="shared" si="7"/>
        <v/>
      </c>
      <c r="Q25" s="46"/>
    </row>
    <row r="26" spans="1:17">
      <c r="A26" s="23"/>
      <c r="B26" s="24" t="str">
        <f t="shared" si="8"/>
        <v/>
      </c>
      <c r="C26" s="40"/>
      <c r="D26" s="41" t="str">
        <f t="shared" si="2"/>
        <v/>
      </c>
      <c r="E26" s="42"/>
      <c r="F26" s="41" t="str">
        <f t="shared" si="3"/>
        <v/>
      </c>
      <c r="G26" s="77"/>
      <c r="H26" s="41" t="str">
        <f t="shared" si="4"/>
        <v/>
      </c>
      <c r="I26" s="43"/>
      <c r="J26" s="41" t="str">
        <f t="shared" si="5"/>
        <v/>
      </c>
      <c r="K26" s="80"/>
      <c r="L26" s="44" t="str">
        <f t="shared" si="6"/>
        <v xml:space="preserve"> </v>
      </c>
      <c r="M26" s="82"/>
      <c r="N26" s="41" t="str">
        <f t="shared" si="9"/>
        <v/>
      </c>
      <c r="O26" s="45"/>
      <c r="P26" s="41" t="str">
        <f t="shared" si="7"/>
        <v/>
      </c>
      <c r="Q26" s="46"/>
    </row>
    <row r="27" spans="1:17">
      <c r="A27" s="23"/>
      <c r="B27" s="24" t="str">
        <f t="shared" si="8"/>
        <v/>
      </c>
      <c r="C27" s="40"/>
      <c r="D27" s="41" t="str">
        <f t="shared" si="2"/>
        <v/>
      </c>
      <c r="E27" s="42"/>
      <c r="F27" s="41" t="str">
        <f t="shared" si="3"/>
        <v/>
      </c>
      <c r="G27" s="77"/>
      <c r="H27" s="41" t="str">
        <f t="shared" si="4"/>
        <v/>
      </c>
      <c r="I27" s="43"/>
      <c r="J27" s="41" t="str">
        <f t="shared" si="5"/>
        <v/>
      </c>
      <c r="K27" s="80"/>
      <c r="L27" s="44" t="str">
        <f t="shared" si="6"/>
        <v xml:space="preserve"> </v>
      </c>
      <c r="M27" s="82"/>
      <c r="N27" s="41" t="str">
        <f t="shared" si="9"/>
        <v/>
      </c>
      <c r="O27" s="45"/>
      <c r="P27" s="41" t="str">
        <f t="shared" si="7"/>
        <v/>
      </c>
      <c r="Q27" s="46"/>
    </row>
    <row r="28" spans="1:17">
      <c r="A28" s="23"/>
      <c r="B28" s="24" t="str">
        <f t="shared" si="8"/>
        <v/>
      </c>
      <c r="C28" s="40"/>
      <c r="D28" s="41" t="str">
        <f t="shared" si="2"/>
        <v/>
      </c>
      <c r="E28" s="42"/>
      <c r="F28" s="41" t="str">
        <f t="shared" si="3"/>
        <v/>
      </c>
      <c r="G28" s="77"/>
      <c r="H28" s="41" t="str">
        <f t="shared" si="4"/>
        <v/>
      </c>
      <c r="I28" s="43"/>
      <c r="J28" s="41" t="str">
        <f t="shared" si="5"/>
        <v/>
      </c>
      <c r="K28" s="80"/>
      <c r="L28" s="44" t="str">
        <f t="shared" si="6"/>
        <v xml:space="preserve"> </v>
      </c>
      <c r="M28" s="82"/>
      <c r="N28" s="41" t="str">
        <f t="shared" si="9"/>
        <v/>
      </c>
      <c r="O28" s="45"/>
      <c r="P28" s="41" t="str">
        <f t="shared" si="7"/>
        <v/>
      </c>
      <c r="Q28" s="46"/>
    </row>
    <row r="29" spans="1:17">
      <c r="A29" s="23"/>
      <c r="B29" s="24" t="str">
        <f t="shared" si="8"/>
        <v/>
      </c>
      <c r="C29" s="40"/>
      <c r="D29" s="41" t="str">
        <f t="shared" si="2"/>
        <v/>
      </c>
      <c r="E29" s="42"/>
      <c r="F29" s="41" t="str">
        <f t="shared" si="3"/>
        <v/>
      </c>
      <c r="G29" s="77"/>
      <c r="H29" s="41" t="str">
        <f t="shared" si="4"/>
        <v/>
      </c>
      <c r="I29" s="43"/>
      <c r="J29" s="41" t="str">
        <f t="shared" si="5"/>
        <v/>
      </c>
      <c r="K29" s="80"/>
      <c r="L29" s="44" t="str">
        <f t="shared" si="6"/>
        <v xml:space="preserve"> </v>
      </c>
      <c r="M29" s="82"/>
      <c r="N29" s="41" t="str">
        <f t="shared" si="9"/>
        <v/>
      </c>
      <c r="O29" s="45"/>
      <c r="P29" s="41" t="str">
        <f t="shared" si="7"/>
        <v/>
      </c>
      <c r="Q29" s="46"/>
    </row>
    <row r="30" spans="1:17">
      <c r="A30" s="49"/>
      <c r="B30" s="14"/>
      <c r="C30" s="50"/>
      <c r="D30" s="36">
        <f>IF(COUNT(D18:D29)&gt;=2,LARGE(D18:D29,1)+LARGE(D18:D29,2),IF(COUNT(D18:D29)=1,LARGE(D18:D29,1),""))</f>
        <v>806</v>
      </c>
      <c r="E30" s="37"/>
      <c r="F30" s="36">
        <f>IF(COUNT(F18:F29)&gt;=2,LARGE(F18:F29,1)+LARGE(F18:F29,2),IF(COUNT(F18:F29)=1,LARGE(F18:F29,1),""))</f>
        <v>608</v>
      </c>
      <c r="G30" s="78"/>
      <c r="H30" s="36">
        <f>IF(COUNT(H18:H29)&gt;=2,LARGE(H18:H29,1)+LARGE(H18:H29,2),IF(COUNT(H18:H29)=1,LARGE(H18:H29,1),""))</f>
        <v>418</v>
      </c>
      <c r="I30" s="36"/>
      <c r="J30" s="36">
        <f>IF(COUNT(J18:J29)&gt;=2,LARGE(J18:J29,1)+LARGE(J18:J29,2),IF(COUNT(J18:J29)=1,LARGE(J18:J29,1),""))</f>
        <v>222</v>
      </c>
      <c r="K30" s="69"/>
      <c r="L30" s="38"/>
      <c r="M30" s="72"/>
      <c r="N30" s="36">
        <f>IF(COUNT(N18:N29)&gt;=2,LARGE(N18:N29,1)+LARGE(N18:N29,2),IF(COUNT(N18:N29)=1,LARGE(N18:N29,1),""))</f>
        <v>804</v>
      </c>
      <c r="O30" s="39"/>
      <c r="P30" s="36">
        <f>IF((COUNT(P18:P29)&gt;=1),LARGE(P18:P29,1),"")</f>
        <v>376</v>
      </c>
      <c r="Q30" s="25">
        <f>IF(OR(D30&lt;&gt;"",F30&lt;&gt;"",H30&lt;&gt;"",J30&lt;&gt;"",N30&lt;&gt;"",P30&lt;&gt;""),SUM(D30,F30,H30,J30,N30,P30),"")</f>
        <v>3234</v>
      </c>
    </row>
    <row r="31" spans="1:17">
      <c r="A31" s="51"/>
      <c r="B31" s="52"/>
      <c r="C31" s="53"/>
      <c r="D31" s="47" t="str">
        <f t="shared" si="2"/>
        <v/>
      </c>
      <c r="E31" s="54"/>
      <c r="F31" s="47" t="str">
        <f t="shared" si="3"/>
        <v/>
      </c>
      <c r="G31" s="47"/>
      <c r="H31" s="47" t="str">
        <f t="shared" si="4"/>
        <v/>
      </c>
      <c r="I31" s="55"/>
      <c r="J31" s="47" t="str">
        <f t="shared" si="5"/>
        <v/>
      </c>
      <c r="K31" s="81"/>
      <c r="L31" s="48" t="str">
        <f t="shared" si="6"/>
        <v xml:space="preserve"> </v>
      </c>
      <c r="M31" s="83"/>
      <c r="N31" s="47" t="str">
        <f>IF(OR(AND(K31=1,M31&gt;34),K31=2,AND(K31=3,M31&lt;2.7)),TRUNC(0.19889*(POWER((185-(K31*60+M31)),1.88))),IF(AND(K31&gt;2,M31&gt;2.6),0,""))</f>
        <v/>
      </c>
      <c r="O31" s="56"/>
      <c r="P31" s="47" t="str">
        <f t="shared" si="7"/>
        <v/>
      </c>
      <c r="Q31" s="47"/>
    </row>
    <row r="32" spans="1:17">
      <c r="A32" s="23" t="s">
        <v>193</v>
      </c>
      <c r="B32" s="23" t="s">
        <v>126</v>
      </c>
      <c r="C32" s="40">
        <v>10.199999999999999</v>
      </c>
      <c r="D32" s="41">
        <f>IF(AND(C32&gt;6.4,C32&lt;12.7),TRUNC(46.0849*(POWER((12.76-C32),1.81))),IF(C32&gt;12.6,0,""))</f>
        <v>252</v>
      </c>
      <c r="E32" s="42"/>
      <c r="F32" s="41" t="str">
        <f>IF(AND(E32&gt;8.13,E32&lt;71.05),ROUND((7.858*POWER(E32-8.02,1.1)),0),IF(AND(E32&gt;0,E32&lt;8.14),0,""))</f>
        <v/>
      </c>
      <c r="G32" s="76"/>
      <c r="H32" s="41" t="str">
        <f>IF(AND(G32&gt;213,G32&lt;700),TRUNC((0.188807*POWER(G32-210,1.41))),IF(AND(G32&gt;0,G32&lt;214),0,""))</f>
        <v/>
      </c>
      <c r="I32" s="43"/>
      <c r="J32" s="41" t="str">
        <f>IF(AND(I32&gt;75,I32&lt;210),TRUNC((1.84523*POWER(I32-75,1.348))),IF(AND(I32&gt;0,I32&lt;76),0,""))</f>
        <v/>
      </c>
      <c r="K32" s="80"/>
      <c r="L32" s="44" t="str">
        <f>IF(K32&gt;0,":"," ")</f>
        <v xml:space="preserve"> </v>
      </c>
      <c r="M32" s="82"/>
      <c r="N32" s="41" t="str">
        <f>IF(OR(AND(K32=1,M32&gt;34),K32=2,AND(K32=3,M32&lt;2.7)),TRUNC(0.19889*(POWER((185-(K32*60+M32)),1.88))),IF(AND(K32&gt;2,M32&gt;2.6),0,""))</f>
        <v/>
      </c>
      <c r="O32" s="45">
        <v>38.5</v>
      </c>
      <c r="P32" s="41">
        <f>IF(AND(O32&gt;28.9,O32&lt;49.6),TRUNC(3.84286*(POWER((50-O32),1.81))),IF(O32&gt;49.5,0,""))</f>
        <v>319</v>
      </c>
      <c r="Q32" s="46"/>
    </row>
    <row r="33" spans="1:17">
      <c r="A33" s="23" t="s">
        <v>194</v>
      </c>
      <c r="B33" s="24" t="str">
        <f t="shared" ref="B33:B43" si="10">IF(AND(A33&lt;&gt;"",B32&lt;&gt;""),B32,"")</f>
        <v>GBH v Nymburce</v>
      </c>
      <c r="C33" s="40">
        <v>9.1999999999999993</v>
      </c>
      <c r="D33" s="41">
        <f t="shared" si="2"/>
        <v>458</v>
      </c>
      <c r="E33" s="42"/>
      <c r="F33" s="41" t="str">
        <f t="shared" si="3"/>
        <v/>
      </c>
      <c r="G33" s="77"/>
      <c r="H33" s="41" t="str">
        <f t="shared" si="4"/>
        <v/>
      </c>
      <c r="I33" s="43"/>
      <c r="J33" s="41" t="str">
        <f t="shared" si="5"/>
        <v/>
      </c>
      <c r="K33" s="80">
        <v>2</v>
      </c>
      <c r="L33" s="44" t="str">
        <f t="shared" si="6"/>
        <v>:</v>
      </c>
      <c r="M33" s="82">
        <v>14.4</v>
      </c>
      <c r="N33" s="41">
        <f t="shared" ref="N33:N43" si="11">IF(OR(AND(K33=1,M33&gt;34),K33=2,AND(K33=3,M33&lt;2.7)),TRUNC(0.19889*(POWER((185-(K33*60+M33)),1.88))),IF(AND(K33&gt;2,M33&gt;2.6),0,""))</f>
        <v>317</v>
      </c>
      <c r="O33" s="45"/>
      <c r="P33" s="41" t="str">
        <f t="shared" si="7"/>
        <v/>
      </c>
      <c r="Q33" s="46"/>
    </row>
    <row r="34" spans="1:17">
      <c r="A34" s="23" t="s">
        <v>195</v>
      </c>
      <c r="B34" s="24" t="str">
        <f t="shared" si="10"/>
        <v>GBH v Nymburce</v>
      </c>
      <c r="C34" s="40">
        <v>9.4</v>
      </c>
      <c r="D34" s="41">
        <f t="shared" si="2"/>
        <v>413</v>
      </c>
      <c r="E34" s="42"/>
      <c r="F34" s="41" t="str">
        <f t="shared" si="3"/>
        <v/>
      </c>
      <c r="G34" s="77">
        <v>308</v>
      </c>
      <c r="H34" s="41">
        <f t="shared" si="4"/>
        <v>121</v>
      </c>
      <c r="I34" s="43"/>
      <c r="J34" s="41" t="str">
        <f t="shared" si="5"/>
        <v/>
      </c>
      <c r="K34" s="80"/>
      <c r="L34" s="44" t="str">
        <f t="shared" si="6"/>
        <v xml:space="preserve"> </v>
      </c>
      <c r="M34" s="82"/>
      <c r="N34" s="41" t="str">
        <f t="shared" si="11"/>
        <v/>
      </c>
      <c r="O34" s="45"/>
      <c r="P34" s="41" t="str">
        <f t="shared" si="7"/>
        <v/>
      </c>
      <c r="Q34" s="46"/>
    </row>
    <row r="35" spans="1:17">
      <c r="A35" s="23" t="s">
        <v>196</v>
      </c>
      <c r="B35" s="24" t="str">
        <f t="shared" si="10"/>
        <v>GBH v Nymburce</v>
      </c>
      <c r="C35" s="40"/>
      <c r="D35" s="41" t="str">
        <f t="shared" si="2"/>
        <v/>
      </c>
      <c r="E35" s="42"/>
      <c r="F35" s="41" t="str">
        <f t="shared" si="3"/>
        <v/>
      </c>
      <c r="G35" s="77"/>
      <c r="H35" s="41" t="str">
        <f t="shared" si="4"/>
        <v/>
      </c>
      <c r="I35" s="43"/>
      <c r="J35" s="41" t="str">
        <f t="shared" si="5"/>
        <v/>
      </c>
      <c r="K35" s="80">
        <v>1</v>
      </c>
      <c r="L35" s="44" t="str">
        <f t="shared" si="6"/>
        <v>:</v>
      </c>
      <c r="M35" s="82">
        <v>58</v>
      </c>
      <c r="N35" s="41">
        <f t="shared" si="11"/>
        <v>539</v>
      </c>
      <c r="O35" s="45"/>
      <c r="P35" s="41" t="str">
        <f t="shared" si="7"/>
        <v/>
      </c>
      <c r="Q35" s="46"/>
    </row>
    <row r="36" spans="1:17">
      <c r="A36" s="23" t="s">
        <v>197</v>
      </c>
      <c r="B36" s="24" t="str">
        <f t="shared" si="10"/>
        <v>GBH v Nymburce</v>
      </c>
      <c r="C36" s="40"/>
      <c r="D36" s="41" t="str">
        <f t="shared" si="2"/>
        <v/>
      </c>
      <c r="E36" s="42"/>
      <c r="F36" s="41" t="str">
        <f t="shared" si="3"/>
        <v/>
      </c>
      <c r="G36" s="77">
        <v>366</v>
      </c>
      <c r="H36" s="41">
        <f t="shared" si="4"/>
        <v>233</v>
      </c>
      <c r="I36" s="43"/>
      <c r="J36" s="41" t="str">
        <f t="shared" si="5"/>
        <v/>
      </c>
      <c r="K36" s="80">
        <v>2</v>
      </c>
      <c r="L36" s="44" t="str">
        <f t="shared" si="6"/>
        <v>:</v>
      </c>
      <c r="M36" s="82">
        <v>11.5</v>
      </c>
      <c r="N36" s="41">
        <f t="shared" si="11"/>
        <v>353</v>
      </c>
      <c r="O36" s="45"/>
      <c r="P36" s="41" t="str">
        <f t="shared" si="7"/>
        <v/>
      </c>
      <c r="Q36" s="46"/>
    </row>
    <row r="37" spans="1:17">
      <c r="A37" s="23" t="s">
        <v>198</v>
      </c>
      <c r="B37" s="24" t="str">
        <f t="shared" si="10"/>
        <v>GBH v Nymburce</v>
      </c>
      <c r="C37" s="40"/>
      <c r="D37" s="41" t="str">
        <f t="shared" si="2"/>
        <v/>
      </c>
      <c r="E37" s="42"/>
      <c r="F37" s="41" t="str">
        <f t="shared" si="3"/>
        <v/>
      </c>
      <c r="G37" s="77">
        <v>372</v>
      </c>
      <c r="H37" s="41">
        <f t="shared" si="4"/>
        <v>246</v>
      </c>
      <c r="I37" s="43">
        <v>110</v>
      </c>
      <c r="J37" s="41">
        <f t="shared" si="5"/>
        <v>222</v>
      </c>
      <c r="K37" s="80"/>
      <c r="L37" s="44" t="str">
        <f t="shared" si="6"/>
        <v xml:space="preserve"> </v>
      </c>
      <c r="M37" s="82"/>
      <c r="N37" s="41" t="str">
        <f t="shared" si="11"/>
        <v/>
      </c>
      <c r="O37" s="45"/>
      <c r="P37" s="41" t="str">
        <f t="shared" si="7"/>
        <v/>
      </c>
      <c r="Q37" s="46"/>
    </row>
    <row r="38" spans="1:17">
      <c r="A38" s="23" t="s">
        <v>199</v>
      </c>
      <c r="B38" s="24" t="str">
        <f t="shared" si="10"/>
        <v>GBH v Nymburce</v>
      </c>
      <c r="C38" s="40"/>
      <c r="D38" s="41" t="str">
        <f t="shared" si="2"/>
        <v/>
      </c>
      <c r="E38" s="42">
        <v>31.52</v>
      </c>
      <c r="F38" s="41">
        <f t="shared" si="3"/>
        <v>253</v>
      </c>
      <c r="G38" s="77"/>
      <c r="H38" s="41" t="str">
        <f t="shared" si="4"/>
        <v/>
      </c>
      <c r="I38" s="43">
        <v>110</v>
      </c>
      <c r="J38" s="41">
        <f t="shared" si="5"/>
        <v>222</v>
      </c>
      <c r="K38" s="80"/>
      <c r="L38" s="44" t="str">
        <f t="shared" si="6"/>
        <v xml:space="preserve"> </v>
      </c>
      <c r="M38" s="82"/>
      <c r="N38" s="41" t="str">
        <f t="shared" si="11"/>
        <v/>
      </c>
      <c r="O38" s="45"/>
      <c r="P38" s="41" t="str">
        <f t="shared" si="7"/>
        <v/>
      </c>
      <c r="Q38" s="46"/>
    </row>
    <row r="39" spans="1:17">
      <c r="A39" s="23" t="s">
        <v>200</v>
      </c>
      <c r="B39" s="24" t="str">
        <f t="shared" si="10"/>
        <v>GBH v Nymburce</v>
      </c>
      <c r="C39" s="40"/>
      <c r="D39" s="41" t="str">
        <f t="shared" si="2"/>
        <v/>
      </c>
      <c r="E39" s="42"/>
      <c r="F39" s="41" t="str">
        <f t="shared" si="3"/>
        <v/>
      </c>
      <c r="G39" s="77"/>
      <c r="H39" s="41" t="str">
        <f t="shared" si="4"/>
        <v/>
      </c>
      <c r="I39" s="43">
        <v>100</v>
      </c>
      <c r="J39" s="41">
        <f t="shared" si="5"/>
        <v>141</v>
      </c>
      <c r="K39" s="80"/>
      <c r="L39" s="44" t="str">
        <f t="shared" si="6"/>
        <v xml:space="preserve"> </v>
      </c>
      <c r="M39" s="82"/>
      <c r="N39" s="41" t="str">
        <f t="shared" si="11"/>
        <v/>
      </c>
      <c r="O39" s="45"/>
      <c r="P39" s="41" t="str">
        <f t="shared" si="7"/>
        <v/>
      </c>
      <c r="Q39" s="46"/>
    </row>
    <row r="40" spans="1:17">
      <c r="A40" s="23" t="s">
        <v>201</v>
      </c>
      <c r="B40" s="24" t="str">
        <f t="shared" si="10"/>
        <v>GBH v Nymburce</v>
      </c>
      <c r="C40" s="40"/>
      <c r="D40" s="41" t="str">
        <f t="shared" si="2"/>
        <v/>
      </c>
      <c r="E40" s="42">
        <v>27.18</v>
      </c>
      <c r="F40" s="41">
        <f t="shared" si="3"/>
        <v>202</v>
      </c>
      <c r="G40" s="77"/>
      <c r="H40" s="41" t="str">
        <f t="shared" si="4"/>
        <v/>
      </c>
      <c r="I40" s="43"/>
      <c r="J40" s="41" t="str">
        <f t="shared" si="5"/>
        <v/>
      </c>
      <c r="K40" s="80"/>
      <c r="L40" s="44" t="str">
        <f t="shared" si="6"/>
        <v xml:space="preserve"> </v>
      </c>
      <c r="M40" s="82"/>
      <c r="N40" s="41" t="str">
        <f t="shared" si="11"/>
        <v/>
      </c>
      <c r="O40" s="45"/>
      <c r="P40" s="41" t="str">
        <f t="shared" si="7"/>
        <v/>
      </c>
      <c r="Q40" s="46"/>
    </row>
    <row r="41" spans="1:17">
      <c r="A41" s="23" t="s">
        <v>202</v>
      </c>
      <c r="B41" s="24" t="str">
        <f t="shared" si="10"/>
        <v>GBH v Nymburce</v>
      </c>
      <c r="C41" s="40"/>
      <c r="D41" s="41" t="str">
        <f t="shared" si="2"/>
        <v/>
      </c>
      <c r="E41" s="42">
        <v>31.38</v>
      </c>
      <c r="F41" s="41">
        <f t="shared" si="3"/>
        <v>252</v>
      </c>
      <c r="G41" s="77"/>
      <c r="H41" s="41" t="str">
        <f t="shared" si="4"/>
        <v/>
      </c>
      <c r="I41" s="43"/>
      <c r="J41" s="41" t="str">
        <f t="shared" si="5"/>
        <v/>
      </c>
      <c r="K41" s="80"/>
      <c r="L41" s="44" t="str">
        <f t="shared" si="6"/>
        <v xml:space="preserve"> </v>
      </c>
      <c r="M41" s="82"/>
      <c r="N41" s="41" t="str">
        <f t="shared" si="11"/>
        <v/>
      </c>
      <c r="O41" s="45"/>
      <c r="P41" s="41" t="str">
        <f t="shared" si="7"/>
        <v/>
      </c>
      <c r="Q41" s="46"/>
    </row>
    <row r="42" spans="1:17">
      <c r="A42" s="23"/>
      <c r="B42" s="24" t="str">
        <f t="shared" si="10"/>
        <v/>
      </c>
      <c r="C42" s="40"/>
      <c r="D42" s="41" t="str">
        <f t="shared" si="2"/>
        <v/>
      </c>
      <c r="E42" s="42"/>
      <c r="F42" s="41" t="str">
        <f t="shared" si="3"/>
        <v/>
      </c>
      <c r="G42" s="77"/>
      <c r="H42" s="41" t="str">
        <f t="shared" si="4"/>
        <v/>
      </c>
      <c r="I42" s="43"/>
      <c r="J42" s="41" t="str">
        <f t="shared" si="5"/>
        <v/>
      </c>
      <c r="K42" s="80"/>
      <c r="L42" s="44" t="str">
        <f t="shared" si="6"/>
        <v xml:space="preserve"> </v>
      </c>
      <c r="M42" s="82"/>
      <c r="N42" s="41" t="str">
        <f t="shared" si="11"/>
        <v/>
      </c>
      <c r="O42" s="45"/>
      <c r="P42" s="41" t="str">
        <f t="shared" si="7"/>
        <v/>
      </c>
      <c r="Q42" s="46"/>
    </row>
    <row r="43" spans="1:17">
      <c r="A43" s="23"/>
      <c r="B43" s="24" t="str">
        <f t="shared" si="10"/>
        <v/>
      </c>
      <c r="C43" s="40"/>
      <c r="D43" s="41" t="str">
        <f t="shared" si="2"/>
        <v/>
      </c>
      <c r="E43" s="42"/>
      <c r="F43" s="41" t="str">
        <f t="shared" si="3"/>
        <v/>
      </c>
      <c r="G43" s="77"/>
      <c r="H43" s="41" t="str">
        <f t="shared" si="4"/>
        <v/>
      </c>
      <c r="I43" s="43"/>
      <c r="J43" s="41" t="str">
        <f t="shared" si="5"/>
        <v/>
      </c>
      <c r="K43" s="80"/>
      <c r="L43" s="44" t="str">
        <f t="shared" si="6"/>
        <v xml:space="preserve"> </v>
      </c>
      <c r="M43" s="82"/>
      <c r="N43" s="41" t="str">
        <f t="shared" si="11"/>
        <v/>
      </c>
      <c r="O43" s="45"/>
      <c r="P43" s="41" t="str">
        <f t="shared" si="7"/>
        <v/>
      </c>
      <c r="Q43" s="46"/>
    </row>
    <row r="44" spans="1:17">
      <c r="A44" s="49"/>
      <c r="B44" s="14"/>
      <c r="C44" s="50"/>
      <c r="D44" s="36">
        <f>IF(COUNT(D32:D43)&gt;=2,LARGE(D32:D43,1)+LARGE(D32:D43,2),IF(COUNT(D32:D43)=1,LARGE(D32:D43,1),""))</f>
        <v>871</v>
      </c>
      <c r="E44" s="37"/>
      <c r="F44" s="36">
        <f>IF(COUNT(F32:F43)&gt;=2,LARGE(F32:F43,1)+LARGE(F32:F43,2),IF(COUNT(F32:F43)=1,LARGE(F32:F43,1),""))</f>
        <v>505</v>
      </c>
      <c r="G44" s="78"/>
      <c r="H44" s="36">
        <f>IF(COUNT(H32:H43)&gt;=2,LARGE(H32:H43,1)+LARGE(H32:H43,2),IF(COUNT(H32:H43)=1,LARGE(H32:H43,1),""))</f>
        <v>479</v>
      </c>
      <c r="I44" s="36"/>
      <c r="J44" s="36">
        <f>IF(COUNT(J32:J43)&gt;=2,LARGE(J32:J43,1)+LARGE(J32:J43,2),IF(COUNT(J32:J43)=1,LARGE(J32:J43,1),""))</f>
        <v>444</v>
      </c>
      <c r="K44" s="69"/>
      <c r="L44" s="38"/>
      <c r="M44" s="72"/>
      <c r="N44" s="36">
        <f>IF(COUNT(N32:N43)&gt;=2,LARGE(N32:N43,1)+LARGE(N32:N43,2),IF(COUNT(N32:N43)=1,LARGE(N32:N43,1),""))</f>
        <v>892</v>
      </c>
      <c r="O44" s="39"/>
      <c r="P44" s="36">
        <f>IF((COUNT(P32:P43)&gt;=1),LARGE(P32:P43,1),"")</f>
        <v>319</v>
      </c>
      <c r="Q44" s="25">
        <f>IF(OR(D44&lt;&gt;"",F44&lt;&gt;"",H44&lt;&gt;"",J44&lt;&gt;"",N44&lt;&gt;"",P44&lt;&gt;""),SUM(D44,F44,H44,J44,N44,P44),"")</f>
        <v>3510</v>
      </c>
    </row>
    <row r="45" spans="1:17">
      <c r="A45" s="51"/>
      <c r="B45" s="52"/>
      <c r="C45" s="53"/>
      <c r="D45" s="47" t="str">
        <f t="shared" si="2"/>
        <v/>
      </c>
      <c r="E45" s="54"/>
      <c r="F45" s="47" t="str">
        <f t="shared" si="3"/>
        <v/>
      </c>
      <c r="G45" s="47"/>
      <c r="H45" s="47" t="str">
        <f t="shared" si="4"/>
        <v/>
      </c>
      <c r="I45" s="55"/>
      <c r="J45" s="47" t="str">
        <f t="shared" si="5"/>
        <v/>
      </c>
      <c r="K45" s="81"/>
      <c r="L45" s="48" t="str">
        <f t="shared" si="6"/>
        <v xml:space="preserve"> </v>
      </c>
      <c r="M45" s="83"/>
      <c r="N45" s="47" t="str">
        <f>IF(OR(AND(K45=1,M45&gt;34),K45=2,AND(K45=3,M45&lt;2.7)),TRUNC(0.19889*(POWER((185-(K45*60+M45)),1.88))),IF(AND(K45&gt;2,M45&gt;2.6),0,""))</f>
        <v/>
      </c>
      <c r="O45" s="56"/>
      <c r="P45" s="47" t="str">
        <f t="shared" si="7"/>
        <v/>
      </c>
      <c r="Q45" s="47"/>
    </row>
    <row r="46" spans="1:17">
      <c r="A46" s="23" t="s">
        <v>203</v>
      </c>
      <c r="B46" s="23" t="s">
        <v>206</v>
      </c>
      <c r="C46" s="40">
        <v>9.1</v>
      </c>
      <c r="D46" s="41">
        <f>IF(AND(C46&gt;6.4,C46&lt;12.7),TRUNC(46.0849*(POWER((12.76-C46),1.81))),IF(C46&gt;12.6,0,""))</f>
        <v>482</v>
      </c>
      <c r="E46" s="42"/>
      <c r="F46" s="41" t="str">
        <f>IF(AND(E46&gt;8.13,E46&lt;71.05),ROUND((7.858*POWER(E46-8.02,1.1)),0),IF(AND(E46&gt;0,E46&lt;8.14),0,""))</f>
        <v/>
      </c>
      <c r="G46" s="76">
        <v>365</v>
      </c>
      <c r="H46" s="41">
        <f>IF(AND(G46&gt;213,G46&lt;700),TRUNC((0.188807*POWER(G46-210,1.41))),IF(AND(G46&gt;0,G46&lt;214),0,""))</f>
        <v>231</v>
      </c>
      <c r="I46" s="43"/>
      <c r="J46" s="41" t="str">
        <f>IF(AND(I46&gt;75,I46&lt;210),TRUNC((1.84523*POWER(I46-75,1.348))),IF(AND(I46&gt;0,I46&lt;76),0,""))</f>
        <v/>
      </c>
      <c r="K46" s="80"/>
      <c r="L46" s="44" t="str">
        <f>IF(K46&gt;0,":"," ")</f>
        <v xml:space="preserve"> </v>
      </c>
      <c r="M46" s="82"/>
      <c r="N46" s="41" t="str">
        <f>IF(OR(AND(K46=1,M46&gt;34),K46=2,AND(K46=3,M46&lt;2.7)),TRUNC(0.19889*(POWER((185-(K46*60+M46)),1.88))),IF(AND(K46&gt;2,M46&gt;2.6),0,""))</f>
        <v/>
      </c>
      <c r="O46" s="45">
        <v>34.6</v>
      </c>
      <c r="P46" s="41">
        <f>IF(AND(O46&gt;28.9,O46&lt;49.6),TRUNC(3.84286*(POWER((50-O46),1.81))),IF(O46&gt;49.5,0,""))</f>
        <v>542</v>
      </c>
      <c r="Q46" s="46"/>
    </row>
    <row r="47" spans="1:17">
      <c r="A47" s="23" t="s">
        <v>204</v>
      </c>
      <c r="B47" s="24" t="str">
        <f t="shared" ref="B47:B57" si="12">IF(AND(A47&lt;&gt;"",B46&lt;&gt;""),B46,"")</f>
        <v>ZŠ Vácalva Havla v Poděradech</v>
      </c>
      <c r="C47" s="40">
        <v>8.8000000000000007</v>
      </c>
      <c r="D47" s="41">
        <f t="shared" si="2"/>
        <v>556</v>
      </c>
      <c r="E47" s="42"/>
      <c r="F47" s="41" t="str">
        <f t="shared" si="3"/>
        <v/>
      </c>
      <c r="G47" s="77">
        <v>403</v>
      </c>
      <c r="H47" s="41">
        <f t="shared" si="4"/>
        <v>315</v>
      </c>
      <c r="I47" s="43"/>
      <c r="J47" s="41" t="str">
        <f t="shared" si="5"/>
        <v/>
      </c>
      <c r="K47" s="80"/>
      <c r="L47" s="44" t="str">
        <f t="shared" si="6"/>
        <v xml:space="preserve"> </v>
      </c>
      <c r="M47" s="82"/>
      <c r="N47" s="41" t="str">
        <f t="shared" ref="N47:N57" si="13">IF(OR(AND(K47=1,M47&gt;34),K47=2,AND(K47=3,M47&lt;2.7)),TRUNC(0.19889*(POWER((185-(K47*60+M47)),1.88))),IF(AND(K47&gt;2,M47&gt;2.6),0,""))</f>
        <v/>
      </c>
      <c r="O47" s="45"/>
      <c r="P47" s="41" t="str">
        <f t="shared" si="7"/>
        <v/>
      </c>
      <c r="Q47" s="46"/>
    </row>
    <row r="48" spans="1:17">
      <c r="A48" s="23" t="s">
        <v>207</v>
      </c>
      <c r="B48" s="24" t="str">
        <f t="shared" si="12"/>
        <v>ZŠ Vácalva Havla v Poděradech</v>
      </c>
      <c r="C48" s="40">
        <v>9</v>
      </c>
      <c r="D48" s="41">
        <f t="shared" si="2"/>
        <v>506</v>
      </c>
      <c r="E48" s="42"/>
      <c r="F48" s="41" t="str">
        <f t="shared" si="3"/>
        <v/>
      </c>
      <c r="G48" s="77"/>
      <c r="H48" s="41" t="str">
        <f t="shared" si="4"/>
        <v/>
      </c>
      <c r="I48" s="43"/>
      <c r="J48" s="41" t="str">
        <f t="shared" si="5"/>
        <v/>
      </c>
      <c r="K48" s="80"/>
      <c r="L48" s="44" t="str">
        <f t="shared" si="6"/>
        <v xml:space="preserve"> </v>
      </c>
      <c r="M48" s="82"/>
      <c r="N48" s="41" t="str">
        <f t="shared" si="13"/>
        <v/>
      </c>
      <c r="O48" s="45"/>
      <c r="P48" s="41" t="str">
        <f t="shared" si="7"/>
        <v/>
      </c>
      <c r="Q48" s="46"/>
    </row>
    <row r="49" spans="1:17">
      <c r="A49" s="23" t="s">
        <v>208</v>
      </c>
      <c r="B49" s="24" t="str">
        <f t="shared" si="12"/>
        <v>ZŠ Vácalva Havla v Poděradech</v>
      </c>
      <c r="C49" s="40"/>
      <c r="D49" s="41" t="str">
        <f t="shared" si="2"/>
        <v/>
      </c>
      <c r="E49" s="42"/>
      <c r="F49" s="41" t="str">
        <f t="shared" si="3"/>
        <v/>
      </c>
      <c r="G49" s="77"/>
      <c r="H49" s="41" t="str">
        <f t="shared" si="4"/>
        <v/>
      </c>
      <c r="I49" s="43"/>
      <c r="J49" s="41" t="str">
        <f t="shared" si="5"/>
        <v/>
      </c>
      <c r="K49" s="80">
        <v>2</v>
      </c>
      <c r="L49" s="44" t="str">
        <f t="shared" si="6"/>
        <v>:</v>
      </c>
      <c r="M49" s="82">
        <v>0.8</v>
      </c>
      <c r="N49" s="41">
        <f t="shared" si="13"/>
        <v>497</v>
      </c>
      <c r="O49" s="45"/>
      <c r="P49" s="41" t="str">
        <f t="shared" si="7"/>
        <v/>
      </c>
      <c r="Q49" s="46"/>
    </row>
    <row r="50" spans="1:17">
      <c r="A50" s="23" t="s">
        <v>209</v>
      </c>
      <c r="B50" s="24" t="str">
        <f t="shared" si="12"/>
        <v>ZŠ Vácalva Havla v Poděradech</v>
      </c>
      <c r="C50" s="40"/>
      <c r="D50" s="41" t="str">
        <f t="shared" si="2"/>
        <v/>
      </c>
      <c r="E50" s="42"/>
      <c r="F50" s="41" t="str">
        <f t="shared" si="3"/>
        <v/>
      </c>
      <c r="G50" s="77"/>
      <c r="H50" s="41" t="str">
        <f t="shared" si="4"/>
        <v/>
      </c>
      <c r="I50" s="43"/>
      <c r="J50" s="41" t="str">
        <f t="shared" si="5"/>
        <v/>
      </c>
      <c r="K50" s="80">
        <v>2</v>
      </c>
      <c r="L50" s="44" t="str">
        <f t="shared" si="6"/>
        <v>:</v>
      </c>
      <c r="M50" s="82">
        <v>10.1</v>
      </c>
      <c r="N50" s="41">
        <f t="shared" si="13"/>
        <v>370</v>
      </c>
      <c r="O50" s="45"/>
      <c r="P50" s="41" t="str">
        <f t="shared" si="7"/>
        <v/>
      </c>
      <c r="Q50" s="46"/>
    </row>
    <row r="51" spans="1:17">
      <c r="A51" s="23" t="s">
        <v>210</v>
      </c>
      <c r="B51" s="24" t="str">
        <f t="shared" si="12"/>
        <v>ZŠ Vácalva Havla v Poděradech</v>
      </c>
      <c r="C51" s="40"/>
      <c r="D51" s="41" t="str">
        <f t="shared" si="2"/>
        <v/>
      </c>
      <c r="E51" s="42">
        <v>25.78</v>
      </c>
      <c r="F51" s="41">
        <f t="shared" si="3"/>
        <v>186</v>
      </c>
      <c r="G51" s="77"/>
      <c r="H51" s="41" t="str">
        <f t="shared" si="4"/>
        <v/>
      </c>
      <c r="I51" s="43">
        <v>140</v>
      </c>
      <c r="J51" s="41">
        <f t="shared" si="5"/>
        <v>512</v>
      </c>
      <c r="K51" s="80"/>
      <c r="L51" s="44" t="str">
        <f t="shared" si="6"/>
        <v xml:space="preserve"> </v>
      </c>
      <c r="M51" s="82"/>
      <c r="N51" s="41" t="str">
        <f t="shared" si="13"/>
        <v/>
      </c>
      <c r="O51" s="45"/>
      <c r="P51" s="41" t="str">
        <f t="shared" si="7"/>
        <v/>
      </c>
      <c r="Q51" s="46"/>
    </row>
    <row r="52" spans="1:17">
      <c r="A52" s="23" t="s">
        <v>211</v>
      </c>
      <c r="B52" s="24" t="str">
        <f t="shared" si="12"/>
        <v>ZŠ Vácalva Havla v Poděradech</v>
      </c>
      <c r="C52" s="40"/>
      <c r="D52" s="41" t="str">
        <f t="shared" si="2"/>
        <v/>
      </c>
      <c r="E52" s="42"/>
      <c r="F52" s="41" t="str">
        <f t="shared" si="3"/>
        <v/>
      </c>
      <c r="G52" s="77"/>
      <c r="H52" s="41" t="str">
        <f t="shared" si="4"/>
        <v/>
      </c>
      <c r="I52" s="43">
        <v>120</v>
      </c>
      <c r="J52" s="41">
        <f t="shared" si="5"/>
        <v>312</v>
      </c>
      <c r="K52" s="80"/>
      <c r="L52" s="44" t="str">
        <f t="shared" si="6"/>
        <v xml:space="preserve"> </v>
      </c>
      <c r="M52" s="82"/>
      <c r="N52" s="41" t="str">
        <f t="shared" si="13"/>
        <v/>
      </c>
      <c r="O52" s="45"/>
      <c r="P52" s="41" t="str">
        <f t="shared" si="7"/>
        <v/>
      </c>
      <c r="Q52" s="46"/>
    </row>
    <row r="53" spans="1:17">
      <c r="A53" s="23" t="s">
        <v>212</v>
      </c>
      <c r="B53" s="24" t="str">
        <f t="shared" si="12"/>
        <v>ZŠ Vácalva Havla v Poděradech</v>
      </c>
      <c r="C53" s="40"/>
      <c r="D53" s="41" t="str">
        <f t="shared" si="2"/>
        <v/>
      </c>
      <c r="E53" s="42">
        <v>29.46</v>
      </c>
      <c r="F53" s="41">
        <f t="shared" si="3"/>
        <v>229</v>
      </c>
      <c r="G53" s="77"/>
      <c r="H53" s="41" t="str">
        <f t="shared" si="4"/>
        <v/>
      </c>
      <c r="I53" s="43"/>
      <c r="J53" s="41" t="str">
        <f t="shared" si="5"/>
        <v/>
      </c>
      <c r="K53" s="80">
        <v>2</v>
      </c>
      <c r="L53" s="44" t="str">
        <f t="shared" si="6"/>
        <v>:</v>
      </c>
      <c r="M53" s="82">
        <v>12.1</v>
      </c>
      <c r="N53" s="41">
        <f t="shared" si="13"/>
        <v>345</v>
      </c>
      <c r="O53" s="45"/>
      <c r="P53" s="41" t="str">
        <f t="shared" si="7"/>
        <v/>
      </c>
      <c r="Q53" s="46"/>
    </row>
    <row r="54" spans="1:17">
      <c r="A54" s="23" t="s">
        <v>337</v>
      </c>
      <c r="B54" s="24" t="str">
        <f t="shared" si="12"/>
        <v>ZŠ Vácalva Havla v Poděradech</v>
      </c>
      <c r="C54" s="40"/>
      <c r="D54" s="41" t="str">
        <f t="shared" si="2"/>
        <v/>
      </c>
      <c r="E54" s="42"/>
      <c r="F54" s="41" t="str">
        <f t="shared" si="3"/>
        <v/>
      </c>
      <c r="G54" s="77">
        <v>333</v>
      </c>
      <c r="H54" s="41">
        <f t="shared" si="4"/>
        <v>167</v>
      </c>
      <c r="I54" s="43">
        <v>100</v>
      </c>
      <c r="J54" s="41">
        <f t="shared" si="5"/>
        <v>141</v>
      </c>
      <c r="K54" s="80"/>
      <c r="L54" s="44" t="str">
        <f t="shared" si="6"/>
        <v xml:space="preserve"> </v>
      </c>
      <c r="M54" s="82"/>
      <c r="N54" s="41" t="str">
        <f t="shared" si="13"/>
        <v/>
      </c>
      <c r="O54" s="45"/>
      <c r="P54" s="41" t="str">
        <f t="shared" si="7"/>
        <v/>
      </c>
      <c r="Q54" s="46"/>
    </row>
    <row r="55" spans="1:17">
      <c r="A55" s="23" t="s">
        <v>213</v>
      </c>
      <c r="B55" s="24" t="str">
        <f t="shared" si="12"/>
        <v>ZŠ Vácalva Havla v Poděradech</v>
      </c>
      <c r="C55" s="40"/>
      <c r="D55" s="41" t="str">
        <f t="shared" si="2"/>
        <v/>
      </c>
      <c r="E55" s="42">
        <v>29.36</v>
      </c>
      <c r="F55" s="41">
        <f t="shared" si="3"/>
        <v>228</v>
      </c>
      <c r="G55" s="77"/>
      <c r="H55" s="41" t="str">
        <f t="shared" si="4"/>
        <v/>
      </c>
      <c r="I55" s="43"/>
      <c r="J55" s="41" t="str">
        <f t="shared" si="5"/>
        <v/>
      </c>
      <c r="K55" s="80"/>
      <c r="L55" s="44" t="str">
        <f t="shared" si="6"/>
        <v xml:space="preserve"> </v>
      </c>
      <c r="M55" s="82"/>
      <c r="N55" s="41" t="str">
        <f t="shared" si="13"/>
        <v/>
      </c>
      <c r="O55" s="45"/>
      <c r="P55" s="41" t="str">
        <f t="shared" si="7"/>
        <v/>
      </c>
      <c r="Q55" s="46"/>
    </row>
    <row r="56" spans="1:17">
      <c r="A56" s="23"/>
      <c r="B56" s="24" t="str">
        <f t="shared" si="12"/>
        <v/>
      </c>
      <c r="C56" s="40"/>
      <c r="D56" s="41" t="str">
        <f t="shared" si="2"/>
        <v/>
      </c>
      <c r="E56" s="42"/>
      <c r="F56" s="41" t="str">
        <f t="shared" si="3"/>
        <v/>
      </c>
      <c r="G56" s="77"/>
      <c r="H56" s="41" t="str">
        <f t="shared" si="4"/>
        <v/>
      </c>
      <c r="I56" s="43"/>
      <c r="J56" s="41" t="str">
        <f t="shared" si="5"/>
        <v/>
      </c>
      <c r="K56" s="80"/>
      <c r="L56" s="44" t="str">
        <f t="shared" si="6"/>
        <v xml:space="preserve"> </v>
      </c>
      <c r="M56" s="82"/>
      <c r="N56" s="41" t="str">
        <f t="shared" si="13"/>
        <v/>
      </c>
      <c r="O56" s="45"/>
      <c r="P56" s="41" t="str">
        <f t="shared" si="7"/>
        <v/>
      </c>
      <c r="Q56" s="46"/>
    </row>
    <row r="57" spans="1:17">
      <c r="A57" s="23"/>
      <c r="B57" s="24" t="str">
        <f t="shared" si="12"/>
        <v/>
      </c>
      <c r="C57" s="40"/>
      <c r="D57" s="41" t="str">
        <f t="shared" si="2"/>
        <v/>
      </c>
      <c r="E57" s="42"/>
      <c r="F57" s="41" t="str">
        <f t="shared" si="3"/>
        <v/>
      </c>
      <c r="G57" s="77"/>
      <c r="H57" s="41" t="str">
        <f t="shared" si="4"/>
        <v/>
      </c>
      <c r="I57" s="43"/>
      <c r="J57" s="41" t="str">
        <f t="shared" si="5"/>
        <v/>
      </c>
      <c r="K57" s="80"/>
      <c r="L57" s="44" t="str">
        <f t="shared" si="6"/>
        <v xml:space="preserve"> </v>
      </c>
      <c r="M57" s="82"/>
      <c r="N57" s="41" t="str">
        <f t="shared" si="13"/>
        <v/>
      </c>
      <c r="O57" s="45"/>
      <c r="P57" s="41" t="str">
        <f t="shared" si="7"/>
        <v/>
      </c>
      <c r="Q57" s="46"/>
    </row>
    <row r="58" spans="1:17">
      <c r="A58" s="49"/>
      <c r="B58" s="14"/>
      <c r="C58" s="50"/>
      <c r="D58" s="36">
        <f>IF(COUNT(D46:D57)&gt;=2,LARGE(D46:D57,1)+LARGE(D46:D57,2),IF(COUNT(D46:D57)=1,LARGE(D46:D57,1),""))</f>
        <v>1062</v>
      </c>
      <c r="E58" s="37"/>
      <c r="F58" s="36">
        <f>IF(COUNT(F46:F57)&gt;=2,LARGE(F46:F57,1)+LARGE(F46:F57,2),IF(COUNT(F46:F57)=1,LARGE(F46:F57,1),""))</f>
        <v>457</v>
      </c>
      <c r="G58" s="78"/>
      <c r="H58" s="36">
        <f>IF(COUNT(H46:H57)&gt;=2,LARGE(H46:H57,1)+LARGE(H46:H57,2),IF(COUNT(H46:H57)=1,LARGE(H46:H57,1),""))</f>
        <v>546</v>
      </c>
      <c r="I58" s="36"/>
      <c r="J58" s="36">
        <f>IF(COUNT(J46:J57)&gt;=2,LARGE(J46:J57,1)+LARGE(J46:J57,2),IF(COUNT(J46:J57)=1,LARGE(J46:J57,1),""))</f>
        <v>824</v>
      </c>
      <c r="K58" s="69"/>
      <c r="L58" s="38"/>
      <c r="M58" s="72"/>
      <c r="N58" s="36">
        <f>IF(COUNT(N46:N57)&gt;=2,LARGE(N46:N57,1)+LARGE(N46:N57,2),IF(COUNT(N46:N57)=1,LARGE(N46:N57,1),""))</f>
        <v>867</v>
      </c>
      <c r="O58" s="39"/>
      <c r="P58" s="36">
        <f>IF((COUNT(P46:P57)&gt;=1),LARGE(P46:P57,1),"")</f>
        <v>542</v>
      </c>
      <c r="Q58" s="25">
        <f>IF(OR(D58&lt;&gt;"",F58&lt;&gt;"",H58&lt;&gt;"",J58&lt;&gt;"",N58&lt;&gt;"",P58&lt;&gt;""),SUM(D58,F58,H58,J58,N58,P58),"")</f>
        <v>4298</v>
      </c>
    </row>
    <row r="59" spans="1:17">
      <c r="A59" s="51"/>
      <c r="B59" s="52"/>
      <c r="C59" s="53"/>
      <c r="D59" s="47" t="str">
        <f t="shared" si="2"/>
        <v/>
      </c>
      <c r="E59" s="54"/>
      <c r="F59" s="47" t="str">
        <f t="shared" si="3"/>
        <v/>
      </c>
      <c r="G59" s="47"/>
      <c r="H59" s="47" t="str">
        <f t="shared" si="4"/>
        <v/>
      </c>
      <c r="I59" s="55"/>
      <c r="J59" s="47" t="str">
        <f t="shared" si="5"/>
        <v/>
      </c>
      <c r="K59" s="81"/>
      <c r="L59" s="48" t="str">
        <f t="shared" si="6"/>
        <v xml:space="preserve"> </v>
      </c>
      <c r="M59" s="83"/>
      <c r="N59" s="47" t="str">
        <f>IF(OR(AND(K59=1,M59&gt;34),K59=2,AND(K59=3,M59&lt;2.7)),TRUNC(0.19889*(POWER((185-(K59*60+M59)),1.88))),IF(AND(K59&gt;2,M59&gt;2.6),0,""))</f>
        <v/>
      </c>
      <c r="O59" s="56"/>
      <c r="P59" s="47" t="str">
        <f t="shared" si="7"/>
        <v/>
      </c>
      <c r="Q59" s="47"/>
    </row>
    <row r="60" spans="1:17">
      <c r="A60" s="23" t="s">
        <v>215</v>
      </c>
      <c r="B60" s="23" t="s">
        <v>214</v>
      </c>
      <c r="C60" s="40">
        <v>9.8000000000000007</v>
      </c>
      <c r="D60" s="41">
        <f>IF(AND(C60&gt;6.4,C60&lt;12.7),TRUNC(46.0849*(POWER((12.76-C60),1.81))),IF(C60&gt;12.6,0,""))</f>
        <v>328</v>
      </c>
      <c r="E60" s="42"/>
      <c r="F60" s="41" t="str">
        <f>IF(AND(E60&gt;8.13,E60&lt;71.05),ROUND((7.858*POWER(E60-8.02,1.1)),0),IF(AND(E60&gt;0,E60&lt;8.14),0,""))</f>
        <v/>
      </c>
      <c r="G60" s="76">
        <v>331</v>
      </c>
      <c r="H60" s="41">
        <f>IF(AND(G60&gt;213,G60&lt;700),TRUNC((0.188807*POWER(G60-210,1.41))),IF(AND(G60&gt;0,G60&lt;214),0,""))</f>
        <v>163</v>
      </c>
      <c r="I60" s="43"/>
      <c r="J60" s="41" t="str">
        <f>IF(AND(I60&gt;75,I60&lt;210),TRUNC((1.84523*POWER(I60-75,1.348))),IF(AND(I60&gt;0,I60&lt;76),0,""))</f>
        <v/>
      </c>
      <c r="K60" s="80"/>
      <c r="L60" s="44" t="str">
        <f>IF(K60&gt;0,":"," ")</f>
        <v xml:space="preserve"> </v>
      </c>
      <c r="M60" s="82"/>
      <c r="N60" s="41" t="str">
        <f>IF(OR(AND(K60=1,M60&gt;34),K60=2,AND(K60=3,M60&lt;2.7)),TRUNC(0.19889*(POWER((185-(K60*60+M60)),1.88))),IF(AND(K60&gt;2,M60&gt;2.6),0,""))</f>
        <v/>
      </c>
      <c r="O60" s="45">
        <v>37.799999999999997</v>
      </c>
      <c r="P60" s="41">
        <f>IF(AND(O60&gt;28.9,O60&lt;49.6),TRUNC(3.84286*(POWER((50-O60),1.81))),IF(O60&gt;49.5,0,""))</f>
        <v>355</v>
      </c>
      <c r="Q60" s="46"/>
    </row>
    <row r="61" spans="1:17">
      <c r="A61" s="23" t="s">
        <v>216</v>
      </c>
      <c r="B61" s="24" t="str">
        <f t="shared" ref="B61:B71" si="14">IF(AND(A61&lt;&gt;"",B60&lt;&gt;""),B60,"")</f>
        <v>ZŠ B.Hrozného Lysá n. L.</v>
      </c>
      <c r="C61" s="40">
        <v>9.3000000000000007</v>
      </c>
      <c r="D61" s="41">
        <f t="shared" si="2"/>
        <v>435</v>
      </c>
      <c r="E61" s="42"/>
      <c r="F61" s="41" t="str">
        <f t="shared" si="3"/>
        <v/>
      </c>
      <c r="G61" s="77">
        <v>361</v>
      </c>
      <c r="H61" s="41">
        <f t="shared" si="4"/>
        <v>223</v>
      </c>
      <c r="I61" s="43"/>
      <c r="J61" s="41" t="str">
        <f t="shared" si="5"/>
        <v/>
      </c>
      <c r="K61" s="80"/>
      <c r="L61" s="44" t="str">
        <f t="shared" si="6"/>
        <v xml:space="preserve"> </v>
      </c>
      <c r="M61" s="82"/>
      <c r="N61" s="41" t="str">
        <f t="shared" ref="N61:N71" si="15">IF(OR(AND(K61=1,M61&gt;34),K61=2,AND(K61=3,M61&lt;2.7)),TRUNC(0.19889*(POWER((185-(K61*60+M61)),1.88))),IF(AND(K61&gt;2,M61&gt;2.6),0,""))</f>
        <v/>
      </c>
      <c r="O61" s="45"/>
      <c r="P61" s="41" t="str">
        <f t="shared" si="7"/>
        <v/>
      </c>
      <c r="Q61" s="46"/>
    </row>
    <row r="62" spans="1:17">
      <c r="A62" s="23" t="s">
        <v>217</v>
      </c>
      <c r="B62" s="24" t="str">
        <f t="shared" si="14"/>
        <v>ZŠ B.Hrozného Lysá n. L.</v>
      </c>
      <c r="C62" s="40">
        <v>9.1</v>
      </c>
      <c r="D62" s="41">
        <f t="shared" si="2"/>
        <v>482</v>
      </c>
      <c r="E62" s="42"/>
      <c r="F62" s="41" t="str">
        <f t="shared" si="3"/>
        <v/>
      </c>
      <c r="G62" s="77">
        <v>369</v>
      </c>
      <c r="H62" s="41">
        <f t="shared" si="4"/>
        <v>239</v>
      </c>
      <c r="I62" s="43"/>
      <c r="J62" s="41" t="str">
        <f t="shared" si="5"/>
        <v/>
      </c>
      <c r="K62" s="80"/>
      <c r="L62" s="44" t="str">
        <f t="shared" si="6"/>
        <v xml:space="preserve"> </v>
      </c>
      <c r="M62" s="82"/>
      <c r="N62" s="41" t="str">
        <f t="shared" si="15"/>
        <v/>
      </c>
      <c r="O62" s="45"/>
      <c r="P62" s="41" t="str">
        <f t="shared" si="7"/>
        <v/>
      </c>
      <c r="Q62" s="46"/>
    </row>
    <row r="63" spans="1:17">
      <c r="A63" s="23" t="s">
        <v>218</v>
      </c>
      <c r="B63" s="24" t="str">
        <f t="shared" si="14"/>
        <v>ZŠ B.Hrozného Lysá n. L.</v>
      </c>
      <c r="C63" s="40"/>
      <c r="D63" s="41" t="str">
        <f t="shared" si="2"/>
        <v/>
      </c>
      <c r="E63" s="42"/>
      <c r="F63" s="41" t="str">
        <f t="shared" si="3"/>
        <v/>
      </c>
      <c r="G63" s="77"/>
      <c r="H63" s="41" t="str">
        <f t="shared" si="4"/>
        <v/>
      </c>
      <c r="I63" s="43"/>
      <c r="J63" s="41" t="str">
        <f t="shared" si="5"/>
        <v/>
      </c>
      <c r="K63" s="80"/>
      <c r="L63" s="44" t="str">
        <f t="shared" si="6"/>
        <v xml:space="preserve"> </v>
      </c>
      <c r="M63" s="82"/>
      <c r="N63" s="41" t="str">
        <f t="shared" si="15"/>
        <v/>
      </c>
      <c r="O63" s="45"/>
      <c r="P63" s="41" t="str">
        <f t="shared" si="7"/>
        <v/>
      </c>
      <c r="Q63" s="46"/>
    </row>
    <row r="64" spans="1:17">
      <c r="A64" s="23" t="s">
        <v>219</v>
      </c>
      <c r="B64" s="24" t="str">
        <f t="shared" si="14"/>
        <v>ZŠ B.Hrozného Lysá n. L.</v>
      </c>
      <c r="C64" s="40"/>
      <c r="D64" s="41" t="str">
        <f t="shared" si="2"/>
        <v/>
      </c>
      <c r="E64" s="42">
        <v>35.770000000000003</v>
      </c>
      <c r="F64" s="41">
        <f t="shared" si="3"/>
        <v>304</v>
      </c>
      <c r="G64" s="77"/>
      <c r="H64" s="41" t="str">
        <f t="shared" si="4"/>
        <v/>
      </c>
      <c r="I64" s="43"/>
      <c r="J64" s="41" t="str">
        <f t="shared" si="5"/>
        <v/>
      </c>
      <c r="K64" s="80">
        <v>2</v>
      </c>
      <c r="L64" s="44" t="str">
        <f t="shared" si="6"/>
        <v>:</v>
      </c>
      <c r="M64" s="82">
        <v>4</v>
      </c>
      <c r="N64" s="41">
        <f t="shared" si="15"/>
        <v>451</v>
      </c>
      <c r="O64" s="45"/>
      <c r="P64" s="41" t="str">
        <f t="shared" si="7"/>
        <v/>
      </c>
      <c r="Q64" s="46"/>
    </row>
    <row r="65" spans="1:17">
      <c r="A65" s="23" t="s">
        <v>220</v>
      </c>
      <c r="B65" s="24" t="str">
        <f t="shared" si="14"/>
        <v>ZŠ B.Hrozného Lysá n. L.</v>
      </c>
      <c r="C65" s="40"/>
      <c r="D65" s="41" t="str">
        <f t="shared" si="2"/>
        <v/>
      </c>
      <c r="E65" s="42"/>
      <c r="F65" s="41" t="str">
        <f t="shared" si="3"/>
        <v/>
      </c>
      <c r="G65" s="77"/>
      <c r="H65" s="41" t="str">
        <f t="shared" si="4"/>
        <v/>
      </c>
      <c r="I65" s="43"/>
      <c r="J65" s="41" t="str">
        <f t="shared" si="5"/>
        <v/>
      </c>
      <c r="K65" s="80"/>
      <c r="L65" s="44" t="str">
        <f t="shared" si="6"/>
        <v xml:space="preserve"> </v>
      </c>
      <c r="M65" s="82"/>
      <c r="N65" s="41" t="str">
        <f t="shared" si="15"/>
        <v/>
      </c>
      <c r="O65" s="45"/>
      <c r="P65" s="41" t="str">
        <f t="shared" si="7"/>
        <v/>
      </c>
      <c r="Q65" s="46"/>
    </row>
    <row r="66" spans="1:17">
      <c r="A66" s="23" t="s">
        <v>221</v>
      </c>
      <c r="B66" s="24" t="str">
        <f t="shared" si="14"/>
        <v>ZŠ B.Hrozného Lysá n. L.</v>
      </c>
      <c r="C66" s="40"/>
      <c r="D66" s="41" t="str">
        <f t="shared" si="2"/>
        <v/>
      </c>
      <c r="E66" s="42"/>
      <c r="F66" s="41" t="str">
        <f t="shared" si="3"/>
        <v/>
      </c>
      <c r="G66" s="77"/>
      <c r="H66" s="41" t="str">
        <f t="shared" si="4"/>
        <v/>
      </c>
      <c r="I66" s="43">
        <v>110</v>
      </c>
      <c r="J66" s="41">
        <f t="shared" si="5"/>
        <v>222</v>
      </c>
      <c r="K66" s="80"/>
      <c r="L66" s="44" t="str">
        <f t="shared" si="6"/>
        <v xml:space="preserve"> </v>
      </c>
      <c r="M66" s="82"/>
      <c r="N66" s="41" t="str">
        <f t="shared" si="15"/>
        <v/>
      </c>
      <c r="O66" s="45"/>
      <c r="P66" s="41" t="str">
        <f t="shared" si="7"/>
        <v/>
      </c>
      <c r="Q66" s="46"/>
    </row>
    <row r="67" spans="1:17">
      <c r="A67" s="23" t="s">
        <v>222</v>
      </c>
      <c r="B67" s="24" t="str">
        <f t="shared" si="14"/>
        <v>ZŠ B.Hrozného Lysá n. L.</v>
      </c>
      <c r="C67" s="40"/>
      <c r="D67" s="41" t="str">
        <f t="shared" si="2"/>
        <v/>
      </c>
      <c r="E67" s="42"/>
      <c r="F67" s="41" t="str">
        <f t="shared" si="3"/>
        <v/>
      </c>
      <c r="G67" s="77"/>
      <c r="H67" s="41" t="str">
        <f t="shared" si="4"/>
        <v/>
      </c>
      <c r="I67" s="43"/>
      <c r="J67" s="41" t="str">
        <f t="shared" si="5"/>
        <v/>
      </c>
      <c r="K67" s="80"/>
      <c r="L67" s="44" t="str">
        <f t="shared" si="6"/>
        <v xml:space="preserve"> </v>
      </c>
      <c r="M67" s="82"/>
      <c r="N67" s="41" t="str">
        <f t="shared" si="15"/>
        <v/>
      </c>
      <c r="O67" s="45"/>
      <c r="P67" s="41" t="str">
        <f t="shared" si="7"/>
        <v/>
      </c>
      <c r="Q67" s="46"/>
    </row>
    <row r="68" spans="1:17">
      <c r="A68" s="23" t="s">
        <v>223</v>
      </c>
      <c r="B68" s="24" t="str">
        <f t="shared" si="14"/>
        <v>ZŠ B.Hrozného Lysá n. L.</v>
      </c>
      <c r="C68" s="40"/>
      <c r="D68" s="41" t="str">
        <f t="shared" si="2"/>
        <v/>
      </c>
      <c r="E68" s="42">
        <v>29.53</v>
      </c>
      <c r="F68" s="41">
        <f t="shared" si="3"/>
        <v>230</v>
      </c>
      <c r="G68" s="77"/>
      <c r="H68" s="41" t="str">
        <f t="shared" si="4"/>
        <v/>
      </c>
      <c r="I68" s="43"/>
      <c r="J68" s="41" t="str">
        <f t="shared" si="5"/>
        <v/>
      </c>
      <c r="K68" s="80">
        <v>2</v>
      </c>
      <c r="L68" s="44" t="str">
        <f t="shared" si="6"/>
        <v>:</v>
      </c>
      <c r="M68" s="82">
        <v>30.7</v>
      </c>
      <c r="N68" s="41">
        <f t="shared" si="15"/>
        <v>153</v>
      </c>
      <c r="O68" s="45"/>
      <c r="P68" s="41" t="str">
        <f t="shared" si="7"/>
        <v/>
      </c>
      <c r="Q68" s="46"/>
    </row>
    <row r="69" spans="1:17">
      <c r="A69" s="23" t="s">
        <v>224</v>
      </c>
      <c r="B69" s="24" t="str">
        <f t="shared" si="14"/>
        <v>ZŠ B.Hrozného Lysá n. L.</v>
      </c>
      <c r="C69" s="40"/>
      <c r="D69" s="41" t="str">
        <f t="shared" si="2"/>
        <v/>
      </c>
      <c r="E69" s="42">
        <v>29.6</v>
      </c>
      <c r="F69" s="41">
        <f t="shared" si="3"/>
        <v>231</v>
      </c>
      <c r="G69" s="77"/>
      <c r="H69" s="41" t="str">
        <f t="shared" si="4"/>
        <v/>
      </c>
      <c r="I69" s="43"/>
      <c r="J69" s="41" t="str">
        <f t="shared" si="5"/>
        <v/>
      </c>
      <c r="K69" s="80"/>
      <c r="L69" s="44" t="str">
        <f t="shared" si="6"/>
        <v xml:space="preserve"> </v>
      </c>
      <c r="M69" s="82"/>
      <c r="N69" s="41" t="str">
        <f t="shared" si="15"/>
        <v/>
      </c>
      <c r="O69" s="45"/>
      <c r="P69" s="41" t="str">
        <f t="shared" si="7"/>
        <v/>
      </c>
      <c r="Q69" s="46"/>
    </row>
    <row r="70" spans="1:17">
      <c r="A70" s="23" t="s">
        <v>225</v>
      </c>
      <c r="B70" s="24" t="str">
        <f t="shared" si="14"/>
        <v>ZŠ B.Hrozného Lysá n. L.</v>
      </c>
      <c r="C70" s="40"/>
      <c r="D70" s="41" t="str">
        <f>IF(AND(C70&gt;6.4,C70&lt;12.7),TRUNC(46.0849*(POWER((12.76-C70),1.81))),IF(C70&gt;12.6,0,""))</f>
        <v/>
      </c>
      <c r="E70" s="42"/>
      <c r="F70" s="41" t="str">
        <f>IF(AND(E70&gt;8.13,E70&lt;71.05),ROUND((7.858*POWER(E70-8.02,1.1)),0),IF(AND(E70&gt;0,E70&lt;8.14),0,""))</f>
        <v/>
      </c>
      <c r="G70" s="77"/>
      <c r="H70" s="41" t="str">
        <f>IF(AND(G70&gt;213,G70&lt;700),TRUNC((0.188807*POWER(G70-210,1.41))),IF(AND(G70&gt;0,G70&lt;214),0,""))</f>
        <v/>
      </c>
      <c r="I70" s="43"/>
      <c r="J70" s="41" t="str">
        <f>IF(AND(I70&gt;75,I70&lt;210),TRUNC((1.84523*POWER(I70-75,1.348))),IF(AND(I70&gt;0,I70&lt;76),0,""))</f>
        <v/>
      </c>
      <c r="K70" s="80"/>
      <c r="L70" s="44" t="str">
        <f>IF(K70&gt;0,":"," ")</f>
        <v xml:space="preserve"> </v>
      </c>
      <c r="M70" s="82"/>
      <c r="N70" s="41" t="str">
        <f t="shared" si="15"/>
        <v/>
      </c>
      <c r="O70" s="45"/>
      <c r="P70" s="41" t="str">
        <f>IF(AND(O70&gt;28.9,O70&lt;49.6),TRUNC(3.84286*(POWER((50-O70),1.81))),IF(O70&gt;49.5,0,""))</f>
        <v/>
      </c>
      <c r="Q70" s="46"/>
    </row>
    <row r="71" spans="1:17">
      <c r="A71" s="23"/>
      <c r="B71" s="24" t="str">
        <f t="shared" si="14"/>
        <v/>
      </c>
      <c r="C71" s="40"/>
      <c r="D71" s="41" t="str">
        <f>IF(AND(C71&gt;6.4,C71&lt;12.7),TRUNC(46.0849*(POWER((12.76-C71),1.81))),IF(C71&gt;12.6,0,""))</f>
        <v/>
      </c>
      <c r="E71" s="42"/>
      <c r="F71" s="41" t="str">
        <f>IF(AND(E71&gt;8.13,E71&lt;71.05),ROUND((7.858*POWER(E71-8.02,1.1)),0),IF(AND(E71&gt;0,E71&lt;8.14),0,""))</f>
        <v/>
      </c>
      <c r="G71" s="77"/>
      <c r="H71" s="41" t="str">
        <f>IF(AND(G71&gt;213,G71&lt;700),TRUNC((0.188807*POWER(G71-210,1.41))),IF(AND(G71&gt;0,G71&lt;214),0,""))</f>
        <v/>
      </c>
      <c r="I71" s="43"/>
      <c r="J71" s="41" t="str">
        <f>IF(AND(I71&gt;75,I71&lt;210),TRUNC((1.84523*POWER(I71-75,1.348))),IF(AND(I71&gt;0,I71&lt;76),0,""))</f>
        <v/>
      </c>
      <c r="K71" s="80"/>
      <c r="L71" s="44" t="str">
        <f>IF(K71&gt;0,":"," ")</f>
        <v xml:space="preserve"> </v>
      </c>
      <c r="M71" s="82"/>
      <c r="N71" s="41" t="str">
        <f t="shared" si="15"/>
        <v/>
      </c>
      <c r="O71" s="45"/>
      <c r="P71" s="41" t="str">
        <f>IF(AND(O71&gt;28.9,O71&lt;49.6),TRUNC(3.84286*(POWER((50-O71),1.81))),IF(O71&gt;49.5,0,""))</f>
        <v/>
      </c>
      <c r="Q71" s="46"/>
    </row>
    <row r="72" spans="1:17">
      <c r="A72" s="49"/>
      <c r="B72" s="14"/>
      <c r="C72" s="50"/>
      <c r="D72" s="36">
        <f>IF(COUNT(D60:D71)&gt;=2,LARGE(D60:D71,1)+LARGE(D60:D71,2),IF(COUNT(D60:D71)=1,LARGE(D60:D71,1),""))</f>
        <v>917</v>
      </c>
      <c r="E72" s="37"/>
      <c r="F72" s="36">
        <f>IF(COUNT(F60:F71)&gt;=2,LARGE(F60:F71,1)+LARGE(F60:F71,2),IF(COUNT(F60:F71)=1,LARGE(F60:F71,1),""))</f>
        <v>535</v>
      </c>
      <c r="G72" s="78"/>
      <c r="H72" s="36">
        <f>IF(COUNT(H60:H71)&gt;=2,LARGE(H60:H71,1)+LARGE(H60:H71,2),IF(COUNT(H60:H71)=1,LARGE(H60:H71,1),""))</f>
        <v>462</v>
      </c>
      <c r="I72" s="36"/>
      <c r="J72" s="36">
        <f>IF(COUNT(J60:J71)&gt;=2,LARGE(J60:J71,1)+LARGE(J60:J71,2),IF(COUNT(J60:J71)=1,LARGE(J60:J71,1),""))</f>
        <v>222</v>
      </c>
      <c r="K72" s="69"/>
      <c r="L72" s="38"/>
      <c r="M72" s="72"/>
      <c r="N72" s="36">
        <f>IF(COUNT(N60:N71)&gt;=2,LARGE(N60:N71,1)+LARGE(N60:N71,2),IF(COUNT(N60:N71)=1,LARGE(N60:N71,1),""))</f>
        <v>604</v>
      </c>
      <c r="O72" s="39"/>
      <c r="P72" s="36">
        <f>IF((COUNT(P60:P71)&gt;=1),LARGE(P60:P71,1),"")</f>
        <v>355</v>
      </c>
      <c r="Q72" s="25">
        <f>IF(OR(D72&lt;&gt;"",F72&lt;&gt;"",H72&lt;&gt;"",J72&lt;&gt;"",N72&lt;&gt;"",P72&lt;&gt;""),SUM(D72,F72,H72,J72,N72,P72),"")</f>
        <v>3095</v>
      </c>
    </row>
    <row r="73" spans="1:17">
      <c r="A73" s="51"/>
      <c r="B73" s="52"/>
      <c r="C73" s="53"/>
      <c r="D73" s="47" t="str">
        <f>IF(AND(C73&gt;6.4,C73&lt;12.7),TRUNC(46.0849*(POWER((12.76-C73),1.81))),IF(C73&gt;12.6,0,""))</f>
        <v/>
      </c>
      <c r="E73" s="54"/>
      <c r="F73" s="47" t="str">
        <f>IF(AND(E73&gt;8.13,E73&lt;71.05),ROUND((7.858*POWER(E73-8.02,1.1)),0),IF(AND(E73&gt;0,E73&lt;8.14),0,""))</f>
        <v/>
      </c>
      <c r="G73" s="47"/>
      <c r="H73" s="47" t="str">
        <f>IF(AND(G73&gt;213,G73&lt;700),TRUNC((0.188807*POWER(G73-210,1.41))),IF(AND(G73&gt;0,G73&lt;214),0,""))</f>
        <v/>
      </c>
      <c r="I73" s="55"/>
      <c r="J73" s="47" t="str">
        <f>IF(AND(I73&gt;75,I73&lt;210),TRUNC((1.84523*POWER(I73-75,1.348))),IF(AND(I73&gt;0,I73&lt;76),0,""))</f>
        <v/>
      </c>
      <c r="K73" s="81"/>
      <c r="L73" s="48" t="str">
        <f>IF(K73&gt;0,":"," ")</f>
        <v xml:space="preserve"> </v>
      </c>
      <c r="M73" s="83"/>
      <c r="N73" s="47" t="str">
        <f>IF(OR(AND(K73=1,M73&gt;34),K73=2,AND(K73=3,M73&lt;2.7)),TRUNC(0.19889*(POWER((185-(K73*60+M73)),1.88))),IF(AND(K73&gt;2,M73&gt;2.6),0,""))</f>
        <v/>
      </c>
      <c r="O73" s="56"/>
      <c r="P73" s="47" t="str">
        <f>IF(AND(O73&gt;28.9,O73&lt;49.6),TRUNC(3.84286*(POWER((50-O73),1.81))),IF(O73&gt;49.5,0,""))</f>
        <v/>
      </c>
      <c r="Q73" s="47"/>
    </row>
    <row r="74" spans="1:17">
      <c r="A74" s="23" t="s">
        <v>226</v>
      </c>
      <c r="B74" s="23" t="s">
        <v>107</v>
      </c>
      <c r="C74" s="40">
        <v>9.6999999999999993</v>
      </c>
      <c r="D74" s="41">
        <f>IF(AND(C74&gt;6.4,C74&lt;12.7),TRUNC(46.0849*(POWER((12.76-C74),1.81))),IF(C74&gt;12.6,0,""))</f>
        <v>348</v>
      </c>
      <c r="E74" s="42"/>
      <c r="F74" s="41" t="str">
        <f>IF(AND(E74&gt;8.13,E74&lt;71.05),ROUND((7.858*POWER(E74-8.02,1.1)),0),IF(AND(E74&gt;0,E74&lt;8.14),0,""))</f>
        <v/>
      </c>
      <c r="G74" s="76"/>
      <c r="H74" s="41" t="str">
        <f>IF(AND(G74&gt;213,G74&lt;700),TRUNC((0.188807*POWER(G74-210,1.41))),IF(AND(G74&gt;0,G74&lt;214),0,""))</f>
        <v/>
      </c>
      <c r="I74" s="43"/>
      <c r="J74" s="41" t="str">
        <f>IF(AND(I74&gt;75,I74&lt;210),TRUNC((1.84523*POWER(I74-75,1.348))),IF(AND(I74&gt;0,I74&lt;76),0,""))</f>
        <v/>
      </c>
      <c r="K74" s="80">
        <v>2</v>
      </c>
      <c r="L74" s="44" t="str">
        <f>IF(K74&gt;0,":"," ")</f>
        <v>:</v>
      </c>
      <c r="M74" s="82">
        <v>13.6</v>
      </c>
      <c r="N74" s="41">
        <f>IF(OR(AND(K74=1,M74&gt;34),K74=2,AND(K74=3,M74&lt;2.7)),TRUNC(0.19889*(POWER((185-(K74*60+M74)),1.88))),IF(AND(K74&gt;2,M74&gt;2.6),0,""))</f>
        <v>327</v>
      </c>
      <c r="O74" s="45">
        <v>37.5</v>
      </c>
      <c r="P74" s="41">
        <f>IF(AND(O74&gt;28.9,O74&lt;49.6),TRUNC(3.84286*(POWER((50-O74),1.81))),IF(O74&gt;49.5,0,""))</f>
        <v>371</v>
      </c>
      <c r="Q74" s="46"/>
    </row>
    <row r="75" spans="1:17">
      <c r="A75" s="23" t="s">
        <v>227</v>
      </c>
      <c r="B75" s="24" t="str">
        <f t="shared" ref="B75:B85" si="16">IF(AND(A75&lt;&gt;"",B74&lt;&gt;""),B74,"")</f>
        <v>MZŠ Dymokury</v>
      </c>
      <c r="C75" s="40">
        <v>9.8000000000000007</v>
      </c>
      <c r="D75" s="41">
        <f t="shared" ref="D75:D87" si="17">IF(AND(C75&gt;6.4,C75&lt;12.7),TRUNC(46.0849*(POWER((12.76-C75),1.81))),IF(C75&gt;12.6,0,""))</f>
        <v>328</v>
      </c>
      <c r="E75" s="42">
        <v>21.73</v>
      </c>
      <c r="F75" s="41">
        <f t="shared" ref="F75:F87" si="18">IF(AND(E75&gt;8.13,E75&lt;71.05),ROUND((7.858*POWER(E75-8.02,1.1)),0),IF(AND(E75&gt;0,E75&lt;8.14),0,""))</f>
        <v>140</v>
      </c>
      <c r="G75" s="77"/>
      <c r="H75" s="41" t="str">
        <f t="shared" ref="H75:H87" si="19">IF(AND(G75&gt;213,G75&lt;700),TRUNC((0.188807*POWER(G75-210,1.41))),IF(AND(G75&gt;0,G75&lt;214),0,""))</f>
        <v/>
      </c>
      <c r="I75" s="43"/>
      <c r="J75" s="41" t="str">
        <f t="shared" ref="J75:J87" si="20">IF(AND(I75&gt;75,I75&lt;210),TRUNC((1.84523*POWER(I75-75,1.348))),IF(AND(I75&gt;0,I75&lt;76),0,""))</f>
        <v/>
      </c>
      <c r="K75" s="80"/>
      <c r="L75" s="44" t="str">
        <f t="shared" ref="L75:L87" si="21">IF(K75&gt;0,":"," ")</f>
        <v xml:space="preserve"> </v>
      </c>
      <c r="M75" s="82"/>
      <c r="N75" s="41" t="str">
        <f t="shared" ref="N75:N85" si="22">IF(OR(AND(K75=1,M75&gt;34),K75=2,AND(K75=3,M75&lt;2.7)),TRUNC(0.19889*(POWER((185-(K75*60+M75)),1.88))),IF(AND(K75&gt;2,M75&gt;2.6),0,""))</f>
        <v/>
      </c>
      <c r="O75" s="45"/>
      <c r="P75" s="41" t="str">
        <f t="shared" ref="P75:P87" si="23">IF(AND(O75&gt;28.9,O75&lt;49.6),TRUNC(3.84286*(POWER((50-O75),1.81))),IF(O75&gt;49.5,0,""))</f>
        <v/>
      </c>
      <c r="Q75" s="46"/>
    </row>
    <row r="76" spans="1:17">
      <c r="A76" s="23" t="s">
        <v>228</v>
      </c>
      <c r="B76" s="24" t="str">
        <f t="shared" si="16"/>
        <v>MZŠ Dymokury</v>
      </c>
      <c r="C76" s="40"/>
      <c r="D76" s="41" t="str">
        <f t="shared" si="17"/>
        <v/>
      </c>
      <c r="E76" s="42"/>
      <c r="F76" s="41" t="str">
        <f t="shared" si="18"/>
        <v/>
      </c>
      <c r="G76" s="77">
        <v>301</v>
      </c>
      <c r="H76" s="41">
        <f t="shared" si="19"/>
        <v>109</v>
      </c>
      <c r="I76" s="43"/>
      <c r="J76" s="41" t="str">
        <f t="shared" si="20"/>
        <v/>
      </c>
      <c r="K76" s="80">
        <v>2</v>
      </c>
      <c r="L76" s="44" t="str">
        <f t="shared" si="21"/>
        <v>:</v>
      </c>
      <c r="M76" s="82">
        <v>11</v>
      </c>
      <c r="N76" s="41">
        <f t="shared" si="22"/>
        <v>359</v>
      </c>
      <c r="O76" s="45"/>
      <c r="P76" s="41" t="str">
        <f t="shared" si="23"/>
        <v/>
      </c>
      <c r="Q76" s="46"/>
    </row>
    <row r="77" spans="1:17">
      <c r="A77" s="23" t="s">
        <v>229</v>
      </c>
      <c r="B77" s="24" t="str">
        <f t="shared" si="16"/>
        <v>MZŠ Dymokury</v>
      </c>
      <c r="C77" s="40"/>
      <c r="D77" s="41" t="str">
        <f t="shared" si="17"/>
        <v/>
      </c>
      <c r="E77" s="42"/>
      <c r="F77" s="41" t="str">
        <f t="shared" si="18"/>
        <v/>
      </c>
      <c r="G77" s="77">
        <v>378</v>
      </c>
      <c r="H77" s="41">
        <f t="shared" si="19"/>
        <v>259</v>
      </c>
      <c r="I77" s="43">
        <v>120</v>
      </c>
      <c r="J77" s="41">
        <f t="shared" si="20"/>
        <v>312</v>
      </c>
      <c r="K77" s="80"/>
      <c r="L77" s="44" t="str">
        <f t="shared" si="21"/>
        <v xml:space="preserve"> </v>
      </c>
      <c r="M77" s="82"/>
      <c r="N77" s="41" t="str">
        <f t="shared" si="22"/>
        <v/>
      </c>
      <c r="O77" s="45"/>
      <c r="P77" s="41" t="str">
        <f t="shared" si="23"/>
        <v/>
      </c>
      <c r="Q77" s="46"/>
    </row>
    <row r="78" spans="1:17">
      <c r="A78" s="23" t="s">
        <v>230</v>
      </c>
      <c r="B78" s="24" t="str">
        <f t="shared" si="16"/>
        <v>MZŠ Dymokury</v>
      </c>
      <c r="C78" s="40"/>
      <c r="D78" s="41" t="str">
        <f t="shared" si="17"/>
        <v/>
      </c>
      <c r="E78" s="42"/>
      <c r="F78" s="41" t="str">
        <f t="shared" si="18"/>
        <v/>
      </c>
      <c r="G78" s="77"/>
      <c r="H78" s="41" t="str">
        <f t="shared" si="19"/>
        <v/>
      </c>
      <c r="I78" s="43"/>
      <c r="J78" s="41" t="str">
        <f t="shared" si="20"/>
        <v/>
      </c>
      <c r="K78" s="80"/>
      <c r="L78" s="44" t="str">
        <f t="shared" si="21"/>
        <v xml:space="preserve"> </v>
      </c>
      <c r="M78" s="82"/>
      <c r="N78" s="41" t="str">
        <f t="shared" si="22"/>
        <v/>
      </c>
      <c r="O78" s="45"/>
      <c r="P78" s="41" t="str">
        <f t="shared" si="23"/>
        <v/>
      </c>
      <c r="Q78" s="46"/>
    </row>
    <row r="79" spans="1:17">
      <c r="A79" s="23" t="s">
        <v>231</v>
      </c>
      <c r="B79" s="24" t="str">
        <f t="shared" si="16"/>
        <v>MZŠ Dymokury</v>
      </c>
      <c r="C79" s="40"/>
      <c r="D79" s="41" t="str">
        <f t="shared" si="17"/>
        <v/>
      </c>
      <c r="E79" s="42">
        <v>33.549999999999997</v>
      </c>
      <c r="F79" s="41">
        <f t="shared" si="18"/>
        <v>277</v>
      </c>
      <c r="G79" s="77">
        <v>308</v>
      </c>
      <c r="H79" s="41">
        <f t="shared" si="19"/>
        <v>121</v>
      </c>
      <c r="I79" s="43"/>
      <c r="J79" s="41" t="str">
        <f t="shared" si="20"/>
        <v/>
      </c>
      <c r="K79" s="80"/>
      <c r="L79" s="44" t="str">
        <f t="shared" si="21"/>
        <v xml:space="preserve"> </v>
      </c>
      <c r="M79" s="82"/>
      <c r="N79" s="41" t="str">
        <f t="shared" si="22"/>
        <v/>
      </c>
      <c r="O79" s="45"/>
      <c r="P79" s="41" t="str">
        <f t="shared" si="23"/>
        <v/>
      </c>
      <c r="Q79" s="46"/>
    </row>
    <row r="80" spans="1:17">
      <c r="A80" s="23"/>
      <c r="B80" s="24" t="str">
        <f t="shared" si="16"/>
        <v/>
      </c>
      <c r="C80" s="40"/>
      <c r="D80" s="41" t="str">
        <f t="shared" si="17"/>
        <v/>
      </c>
      <c r="E80" s="42"/>
      <c r="F80" s="41" t="str">
        <f t="shared" si="18"/>
        <v/>
      </c>
      <c r="G80" s="77"/>
      <c r="H80" s="41" t="str">
        <f t="shared" si="19"/>
        <v/>
      </c>
      <c r="I80" s="43"/>
      <c r="J80" s="41" t="str">
        <f t="shared" si="20"/>
        <v/>
      </c>
      <c r="K80" s="80"/>
      <c r="L80" s="44" t="str">
        <f t="shared" si="21"/>
        <v xml:space="preserve"> </v>
      </c>
      <c r="M80" s="82"/>
      <c r="N80" s="41" t="str">
        <f t="shared" si="22"/>
        <v/>
      </c>
      <c r="O80" s="45"/>
      <c r="P80" s="41" t="str">
        <f t="shared" si="23"/>
        <v/>
      </c>
      <c r="Q80" s="46"/>
    </row>
    <row r="81" spans="1:17">
      <c r="A81" s="23"/>
      <c r="B81" s="24" t="str">
        <f t="shared" si="16"/>
        <v/>
      </c>
      <c r="C81" s="40"/>
      <c r="D81" s="41" t="str">
        <f t="shared" si="17"/>
        <v/>
      </c>
      <c r="E81" s="42"/>
      <c r="F81" s="41" t="str">
        <f t="shared" si="18"/>
        <v/>
      </c>
      <c r="G81" s="77"/>
      <c r="H81" s="41" t="str">
        <f t="shared" si="19"/>
        <v/>
      </c>
      <c r="I81" s="43"/>
      <c r="J81" s="41" t="str">
        <f t="shared" si="20"/>
        <v/>
      </c>
      <c r="K81" s="80"/>
      <c r="L81" s="44" t="str">
        <f t="shared" si="21"/>
        <v xml:space="preserve"> </v>
      </c>
      <c r="M81" s="82"/>
      <c r="N81" s="41" t="str">
        <f t="shared" si="22"/>
        <v/>
      </c>
      <c r="O81" s="45"/>
      <c r="P81" s="41" t="str">
        <f t="shared" si="23"/>
        <v/>
      </c>
      <c r="Q81" s="46"/>
    </row>
    <row r="82" spans="1:17">
      <c r="A82" s="23"/>
      <c r="B82" s="24" t="str">
        <f t="shared" si="16"/>
        <v/>
      </c>
      <c r="C82" s="40"/>
      <c r="D82" s="41" t="str">
        <f t="shared" si="17"/>
        <v/>
      </c>
      <c r="E82" s="42"/>
      <c r="F82" s="41" t="str">
        <f t="shared" si="18"/>
        <v/>
      </c>
      <c r="G82" s="77"/>
      <c r="H82" s="41" t="str">
        <f t="shared" si="19"/>
        <v/>
      </c>
      <c r="I82" s="43"/>
      <c r="J82" s="41" t="str">
        <f t="shared" si="20"/>
        <v/>
      </c>
      <c r="K82" s="80"/>
      <c r="L82" s="44" t="str">
        <f t="shared" si="21"/>
        <v xml:space="preserve"> </v>
      </c>
      <c r="M82" s="82"/>
      <c r="N82" s="41" t="str">
        <f t="shared" si="22"/>
        <v/>
      </c>
      <c r="O82" s="45"/>
      <c r="P82" s="41" t="str">
        <f t="shared" si="23"/>
        <v/>
      </c>
      <c r="Q82" s="46"/>
    </row>
    <row r="83" spans="1:17">
      <c r="A83" s="23"/>
      <c r="B83" s="24" t="str">
        <f t="shared" si="16"/>
        <v/>
      </c>
      <c r="C83" s="40"/>
      <c r="D83" s="41" t="str">
        <f t="shared" si="17"/>
        <v/>
      </c>
      <c r="E83" s="42"/>
      <c r="F83" s="41" t="str">
        <f t="shared" si="18"/>
        <v/>
      </c>
      <c r="G83" s="77"/>
      <c r="H83" s="41" t="str">
        <f t="shared" si="19"/>
        <v/>
      </c>
      <c r="I83" s="43"/>
      <c r="J83" s="41" t="str">
        <f t="shared" si="20"/>
        <v/>
      </c>
      <c r="K83" s="80"/>
      <c r="L83" s="44" t="str">
        <f t="shared" si="21"/>
        <v xml:space="preserve"> </v>
      </c>
      <c r="M83" s="82"/>
      <c r="N83" s="41" t="str">
        <f t="shared" si="22"/>
        <v/>
      </c>
      <c r="O83" s="45"/>
      <c r="P83" s="41" t="str">
        <f t="shared" si="23"/>
        <v/>
      </c>
      <c r="Q83" s="46"/>
    </row>
    <row r="84" spans="1:17">
      <c r="A84" s="23"/>
      <c r="B84" s="24" t="str">
        <f t="shared" si="16"/>
        <v/>
      </c>
      <c r="C84" s="40"/>
      <c r="D84" s="41" t="str">
        <f t="shared" si="17"/>
        <v/>
      </c>
      <c r="E84" s="42"/>
      <c r="F84" s="41" t="str">
        <f t="shared" si="18"/>
        <v/>
      </c>
      <c r="G84" s="77"/>
      <c r="H84" s="41" t="str">
        <f t="shared" si="19"/>
        <v/>
      </c>
      <c r="I84" s="43"/>
      <c r="J84" s="41" t="str">
        <f t="shared" si="20"/>
        <v/>
      </c>
      <c r="K84" s="80"/>
      <c r="L84" s="44" t="str">
        <f t="shared" si="21"/>
        <v xml:space="preserve"> </v>
      </c>
      <c r="M84" s="82"/>
      <c r="N84" s="41" t="str">
        <f t="shared" si="22"/>
        <v/>
      </c>
      <c r="O84" s="45"/>
      <c r="P84" s="41" t="str">
        <f t="shared" si="23"/>
        <v/>
      </c>
      <c r="Q84" s="46"/>
    </row>
    <row r="85" spans="1:17">
      <c r="A85" s="23"/>
      <c r="B85" s="24" t="str">
        <f t="shared" si="16"/>
        <v/>
      </c>
      <c r="C85" s="40"/>
      <c r="D85" s="41" t="str">
        <f t="shared" si="17"/>
        <v/>
      </c>
      <c r="E85" s="42"/>
      <c r="F85" s="41" t="str">
        <f t="shared" si="18"/>
        <v/>
      </c>
      <c r="G85" s="77"/>
      <c r="H85" s="41" t="str">
        <f t="shared" si="19"/>
        <v/>
      </c>
      <c r="I85" s="43"/>
      <c r="J85" s="41" t="str">
        <f t="shared" si="20"/>
        <v/>
      </c>
      <c r="K85" s="80"/>
      <c r="L85" s="44" t="str">
        <f t="shared" si="21"/>
        <v xml:space="preserve"> </v>
      </c>
      <c r="M85" s="82"/>
      <c r="N85" s="41" t="str">
        <f t="shared" si="22"/>
        <v/>
      </c>
      <c r="O85" s="45"/>
      <c r="P85" s="41" t="str">
        <f t="shared" si="23"/>
        <v/>
      </c>
      <c r="Q85" s="46"/>
    </row>
    <row r="86" spans="1:17">
      <c r="A86" s="49"/>
      <c r="B86" s="14"/>
      <c r="C86" s="50"/>
      <c r="D86" s="36">
        <f>IF(COUNT(D74:D85)&gt;=2,LARGE(D74:D85,1)+LARGE(D74:D85,2),IF(COUNT(D74:D85)=1,LARGE(D74:D85,1),""))</f>
        <v>676</v>
      </c>
      <c r="E86" s="37"/>
      <c r="F86" s="36">
        <f>IF(COUNT(F74:F85)&gt;=2,LARGE(F74:F85,1)+LARGE(F74:F85,2),IF(COUNT(F74:F85)=1,LARGE(F74:F85,1),""))</f>
        <v>417</v>
      </c>
      <c r="G86" s="78"/>
      <c r="H86" s="36">
        <f>IF(COUNT(H74:H85)&gt;=2,LARGE(H74:H85,1)+LARGE(H74:H85,2),IF(COUNT(H74:H85)=1,LARGE(H74:H85,1),""))</f>
        <v>380</v>
      </c>
      <c r="I86" s="36"/>
      <c r="J86" s="36">
        <f>IF(COUNT(J74:J85)&gt;=2,LARGE(J74:J85,1)+LARGE(J74:J85,2),IF(COUNT(J74:J85)=1,LARGE(J74:J85,1),""))</f>
        <v>312</v>
      </c>
      <c r="K86" s="69"/>
      <c r="L86" s="38"/>
      <c r="M86" s="72"/>
      <c r="N86" s="36">
        <f>IF(COUNT(N74:N85)&gt;=2,LARGE(N74:N85,1)+LARGE(N74:N85,2),IF(COUNT(N74:N85)=1,LARGE(N74:N85,1),""))</f>
        <v>686</v>
      </c>
      <c r="O86" s="39"/>
      <c r="P86" s="36">
        <f>IF((COUNT(P74:P85)&gt;=1),LARGE(P74:P85,1),"")</f>
        <v>371</v>
      </c>
      <c r="Q86" s="25">
        <f>IF(OR(D86&lt;&gt;"",F86&lt;&gt;"",H86&lt;&gt;"",J86&lt;&gt;"",N86&lt;&gt;"",P86&lt;&gt;""),SUM(D86,F86,H86,J86,N86,P86),"")</f>
        <v>2842</v>
      </c>
    </row>
    <row r="87" spans="1:17">
      <c r="A87" s="51"/>
      <c r="B87" s="52"/>
      <c r="C87" s="53"/>
      <c r="D87" s="47" t="str">
        <f t="shared" si="17"/>
        <v/>
      </c>
      <c r="E87" s="54"/>
      <c r="F87" s="47" t="str">
        <f t="shared" si="18"/>
        <v/>
      </c>
      <c r="G87" s="47"/>
      <c r="H87" s="47" t="str">
        <f t="shared" si="19"/>
        <v/>
      </c>
      <c r="I87" s="55"/>
      <c r="J87" s="47" t="str">
        <f t="shared" si="20"/>
        <v/>
      </c>
      <c r="K87" s="81"/>
      <c r="L87" s="48" t="str">
        <f t="shared" si="21"/>
        <v xml:space="preserve"> </v>
      </c>
      <c r="M87" s="83"/>
      <c r="N87" s="47" t="str">
        <f>IF(OR(AND(K87=1,M87&gt;34),K87=2,AND(K87=3,M87&lt;2.7)),TRUNC(0.19889*(POWER((185-(K87*60+M87)),1.88))),IF(AND(K87&gt;2,M87&gt;2.6),0,""))</f>
        <v/>
      </c>
      <c r="O87" s="56"/>
      <c r="P87" s="47" t="str">
        <f t="shared" si="23"/>
        <v/>
      </c>
      <c r="Q87" s="47"/>
    </row>
    <row r="88" spans="1:17">
      <c r="A88" s="23" t="s">
        <v>233</v>
      </c>
      <c r="B88" s="23" t="s">
        <v>232</v>
      </c>
      <c r="C88" s="40">
        <v>8.6</v>
      </c>
      <c r="D88" s="41">
        <f>IF(AND(C88&gt;6.4,C88&lt;12.7),TRUNC(46.0849*(POWER((12.76-C88),1.81))),IF(C88&gt;12.6,0,""))</f>
        <v>608</v>
      </c>
      <c r="E88" s="42"/>
      <c r="F88" s="41" t="str">
        <f>IF(AND(E88&gt;8.13,E88&lt;71.05),ROUND((7.858*POWER(E88-8.02,1.1)),0),IF(AND(E88&gt;0,E88&lt;8.14),0,""))</f>
        <v/>
      </c>
      <c r="G88" s="76">
        <v>413</v>
      </c>
      <c r="H88" s="41">
        <f>IF(AND(G88&gt;213,G88&lt;700),TRUNC((0.188807*POWER(G88-210,1.41))),IF(AND(G88&gt;0,G88&lt;214),0,""))</f>
        <v>338</v>
      </c>
      <c r="I88" s="43"/>
      <c r="J88" s="41" t="str">
        <f>IF(AND(I88&gt;75,I88&lt;210),TRUNC((1.84523*POWER(I88-75,1.348))),IF(AND(I88&gt;0,I88&lt;76),0,""))</f>
        <v/>
      </c>
      <c r="K88" s="80"/>
      <c r="L88" s="44" t="str">
        <f>IF(K88&gt;0,":"," ")</f>
        <v xml:space="preserve"> </v>
      </c>
      <c r="M88" s="82"/>
      <c r="N88" s="41" t="str">
        <f>IF(OR(AND(K88=1,M88&gt;34),K88=2,AND(K88=3,M88&lt;2.7)),TRUNC(0.19889*(POWER((185-(K88*60+M88)),1.88))),IF(AND(K88&gt;2,M88&gt;2.6),0,""))</f>
        <v/>
      </c>
      <c r="O88" s="45">
        <v>34.799999999999997</v>
      </c>
      <c r="P88" s="41">
        <f>IF(AND(O88&gt;28.9,O88&lt;49.6),TRUNC(3.84286*(POWER((50-O88),1.81))),IF(O88&gt;49.5,0,""))</f>
        <v>529</v>
      </c>
      <c r="Q88" s="46"/>
    </row>
    <row r="89" spans="1:17">
      <c r="A89" s="23" t="s">
        <v>234</v>
      </c>
      <c r="B89" s="24" t="str">
        <f t="shared" ref="B89:B99" si="24">IF(AND(A89&lt;&gt;"",B88&lt;&gt;""),B88,"")</f>
        <v>ZŠ JAK Lysá n. L.</v>
      </c>
      <c r="C89" s="40">
        <v>8.6</v>
      </c>
      <c r="D89" s="41">
        <f t="shared" ref="D89:D101" si="25">IF(AND(C89&gt;6.4,C89&lt;12.7),TRUNC(46.0849*(POWER((12.76-C89),1.81))),IF(C89&gt;12.6,0,""))</f>
        <v>608</v>
      </c>
      <c r="E89" s="42"/>
      <c r="F89" s="41" t="str">
        <f t="shared" ref="F89:F101" si="26">IF(AND(E89&gt;8.13,E89&lt;71.05),ROUND((7.858*POWER(E89-8.02,1.1)),0),IF(AND(E89&gt;0,E89&lt;8.14),0,""))</f>
        <v/>
      </c>
      <c r="G89" s="77"/>
      <c r="H89" s="41" t="str">
        <f t="shared" ref="H89:H101" si="27">IF(AND(G89&gt;213,G89&lt;700),TRUNC((0.188807*POWER(G89-210,1.41))),IF(AND(G89&gt;0,G89&lt;214),0,""))</f>
        <v/>
      </c>
      <c r="I89" s="43"/>
      <c r="J89" s="41" t="str">
        <f t="shared" ref="J89:J101" si="28">IF(AND(I89&gt;75,I89&lt;210),TRUNC((1.84523*POWER(I89-75,1.348))),IF(AND(I89&gt;0,I89&lt;76),0,""))</f>
        <v/>
      </c>
      <c r="K89" s="80">
        <v>1</v>
      </c>
      <c r="L89" s="44" t="str">
        <f t="shared" ref="L89:L101" si="29">IF(K89&gt;0,":"," ")</f>
        <v>:</v>
      </c>
      <c r="M89" s="82">
        <v>52.4</v>
      </c>
      <c r="N89" s="41">
        <f t="shared" ref="N89:N99" si="30">IF(OR(AND(K89=1,M89&gt;34),K89=2,AND(K89=3,M89&lt;2.7)),TRUNC(0.19889*(POWER((185-(K89*60+M89)),1.88))),IF(AND(K89&gt;2,M89&gt;2.6),0,""))</f>
        <v>626</v>
      </c>
      <c r="O89" s="45"/>
      <c r="P89" s="41" t="str">
        <f t="shared" ref="P89:P101" si="31">IF(AND(O89&gt;28.9,O89&lt;49.6),TRUNC(3.84286*(POWER((50-O89),1.81))),IF(O89&gt;49.5,0,""))</f>
        <v/>
      </c>
      <c r="Q89" s="46"/>
    </row>
    <row r="90" spans="1:17">
      <c r="A90" s="23" t="s">
        <v>235</v>
      </c>
      <c r="B90" s="24" t="str">
        <f t="shared" si="24"/>
        <v>ZŠ JAK Lysá n. L.</v>
      </c>
      <c r="C90" s="40">
        <v>9.1999999999999993</v>
      </c>
      <c r="D90" s="41">
        <f t="shared" si="25"/>
        <v>458</v>
      </c>
      <c r="E90" s="42"/>
      <c r="F90" s="41" t="str">
        <f t="shared" si="26"/>
        <v/>
      </c>
      <c r="G90" s="77"/>
      <c r="H90" s="41" t="str">
        <f t="shared" si="27"/>
        <v/>
      </c>
      <c r="I90" s="43">
        <v>120</v>
      </c>
      <c r="J90" s="41">
        <f t="shared" si="28"/>
        <v>312</v>
      </c>
      <c r="K90" s="80"/>
      <c r="L90" s="44" t="str">
        <f t="shared" si="29"/>
        <v xml:space="preserve"> </v>
      </c>
      <c r="M90" s="82"/>
      <c r="N90" s="41" t="str">
        <f t="shared" si="30"/>
        <v/>
      </c>
      <c r="O90" s="45"/>
      <c r="P90" s="41" t="str">
        <f t="shared" si="31"/>
        <v/>
      </c>
      <c r="Q90" s="46"/>
    </row>
    <row r="91" spans="1:17">
      <c r="A91" s="23" t="s">
        <v>236</v>
      </c>
      <c r="B91" s="24" t="str">
        <f t="shared" si="24"/>
        <v>ZŠ JAK Lysá n. L.</v>
      </c>
      <c r="C91" s="40"/>
      <c r="D91" s="41" t="str">
        <f t="shared" si="25"/>
        <v/>
      </c>
      <c r="E91" s="42">
        <v>31.54</v>
      </c>
      <c r="F91" s="41">
        <f t="shared" si="26"/>
        <v>253</v>
      </c>
      <c r="G91" s="77"/>
      <c r="H91" s="41" t="str">
        <f t="shared" si="27"/>
        <v/>
      </c>
      <c r="I91" s="43"/>
      <c r="J91" s="41" t="str">
        <f t="shared" si="28"/>
        <v/>
      </c>
      <c r="K91" s="80">
        <v>2</v>
      </c>
      <c r="L91" s="44" t="str">
        <f t="shared" si="29"/>
        <v>:</v>
      </c>
      <c r="M91" s="82">
        <v>17.7</v>
      </c>
      <c r="N91" s="41">
        <f t="shared" si="30"/>
        <v>280</v>
      </c>
      <c r="O91" s="45"/>
      <c r="P91" s="41" t="str">
        <f t="shared" si="31"/>
        <v/>
      </c>
      <c r="Q91" s="46"/>
    </row>
    <row r="92" spans="1:17">
      <c r="A92" s="23" t="s">
        <v>237</v>
      </c>
      <c r="B92" s="24" t="str">
        <f t="shared" si="24"/>
        <v>ZŠ JAK Lysá n. L.</v>
      </c>
      <c r="C92" s="40"/>
      <c r="D92" s="41" t="str">
        <f t="shared" si="25"/>
        <v/>
      </c>
      <c r="E92" s="42"/>
      <c r="F92" s="41" t="str">
        <f t="shared" si="26"/>
        <v/>
      </c>
      <c r="G92" s="77"/>
      <c r="H92" s="41" t="str">
        <f t="shared" si="27"/>
        <v/>
      </c>
      <c r="I92" s="43">
        <v>100</v>
      </c>
      <c r="J92" s="41">
        <f t="shared" si="28"/>
        <v>141</v>
      </c>
      <c r="K92" s="80">
        <v>2</v>
      </c>
      <c r="L92" s="44" t="str">
        <f t="shared" si="29"/>
        <v>:</v>
      </c>
      <c r="M92" s="82">
        <v>17.899999999999999</v>
      </c>
      <c r="N92" s="41">
        <f t="shared" si="30"/>
        <v>277</v>
      </c>
      <c r="O92" s="45"/>
      <c r="P92" s="41" t="str">
        <f t="shared" si="31"/>
        <v/>
      </c>
      <c r="Q92" s="46"/>
    </row>
    <row r="93" spans="1:17">
      <c r="A93" s="23" t="s">
        <v>238</v>
      </c>
      <c r="B93" s="24" t="str">
        <f t="shared" si="24"/>
        <v>ZŠ JAK Lysá n. L.</v>
      </c>
      <c r="C93" s="40"/>
      <c r="D93" s="41" t="str">
        <f t="shared" si="25"/>
        <v/>
      </c>
      <c r="E93" s="42"/>
      <c r="F93" s="41" t="str">
        <f t="shared" si="26"/>
        <v/>
      </c>
      <c r="G93" s="77">
        <v>387</v>
      </c>
      <c r="H93" s="41">
        <f t="shared" si="27"/>
        <v>279</v>
      </c>
      <c r="I93" s="43">
        <v>140</v>
      </c>
      <c r="J93" s="41">
        <f t="shared" si="28"/>
        <v>512</v>
      </c>
      <c r="K93" s="80"/>
      <c r="L93" s="44" t="str">
        <f t="shared" si="29"/>
        <v xml:space="preserve"> </v>
      </c>
      <c r="M93" s="82"/>
      <c r="N93" s="41" t="str">
        <f t="shared" si="30"/>
        <v/>
      </c>
      <c r="O93" s="45"/>
      <c r="P93" s="41" t="str">
        <f t="shared" si="31"/>
        <v/>
      </c>
      <c r="Q93" s="46"/>
    </row>
    <row r="94" spans="1:17">
      <c r="A94" s="23" t="s">
        <v>323</v>
      </c>
      <c r="B94" s="24" t="str">
        <f t="shared" si="24"/>
        <v>ZŠ JAK Lysá n. L.</v>
      </c>
      <c r="C94" s="40"/>
      <c r="D94" s="41" t="str">
        <f t="shared" si="25"/>
        <v/>
      </c>
      <c r="E94" s="42"/>
      <c r="F94" s="41" t="str">
        <f t="shared" si="26"/>
        <v/>
      </c>
      <c r="G94" s="77">
        <v>285</v>
      </c>
      <c r="H94" s="41">
        <f t="shared" si="27"/>
        <v>83</v>
      </c>
      <c r="I94" s="43"/>
      <c r="J94" s="41" t="str">
        <f t="shared" si="28"/>
        <v/>
      </c>
      <c r="K94" s="80"/>
      <c r="L94" s="44" t="str">
        <f t="shared" si="29"/>
        <v xml:space="preserve"> </v>
      </c>
      <c r="M94" s="82"/>
      <c r="N94" s="41" t="str">
        <f t="shared" si="30"/>
        <v/>
      </c>
      <c r="O94" s="45"/>
      <c r="P94" s="41" t="str">
        <f t="shared" si="31"/>
        <v/>
      </c>
      <c r="Q94" s="46"/>
    </row>
    <row r="95" spans="1:17">
      <c r="A95" s="23" t="s">
        <v>239</v>
      </c>
      <c r="B95" s="24" t="str">
        <f t="shared" si="24"/>
        <v>ZŠ JAK Lysá n. L.</v>
      </c>
      <c r="C95" s="40"/>
      <c r="D95" s="41" t="str">
        <f t="shared" si="25"/>
        <v/>
      </c>
      <c r="E95" s="42">
        <v>28.01</v>
      </c>
      <c r="F95" s="41">
        <f t="shared" si="26"/>
        <v>212</v>
      </c>
      <c r="G95" s="77"/>
      <c r="H95" s="41" t="str">
        <f t="shared" si="27"/>
        <v/>
      </c>
      <c r="I95" s="43"/>
      <c r="J95" s="41" t="str">
        <f t="shared" si="28"/>
        <v/>
      </c>
      <c r="K95" s="80"/>
      <c r="L95" s="44" t="str">
        <f t="shared" si="29"/>
        <v xml:space="preserve"> </v>
      </c>
      <c r="M95" s="82"/>
      <c r="N95" s="41" t="str">
        <f t="shared" si="30"/>
        <v/>
      </c>
      <c r="O95" s="45"/>
      <c r="P95" s="41" t="str">
        <f t="shared" si="31"/>
        <v/>
      </c>
      <c r="Q95" s="46"/>
    </row>
    <row r="96" spans="1:17">
      <c r="A96" s="23" t="s">
        <v>240</v>
      </c>
      <c r="B96" s="24" t="str">
        <f t="shared" si="24"/>
        <v>ZŠ JAK Lysá n. L.</v>
      </c>
      <c r="C96" s="40"/>
      <c r="D96" s="41" t="str">
        <f t="shared" si="25"/>
        <v/>
      </c>
      <c r="E96" s="42">
        <v>35.700000000000003</v>
      </c>
      <c r="F96" s="41">
        <f t="shared" si="26"/>
        <v>303</v>
      </c>
      <c r="G96" s="77"/>
      <c r="H96" s="41" t="str">
        <f t="shared" si="27"/>
        <v/>
      </c>
      <c r="I96" s="43"/>
      <c r="J96" s="41" t="str">
        <f t="shared" si="28"/>
        <v/>
      </c>
      <c r="K96" s="80"/>
      <c r="L96" s="44" t="str">
        <f t="shared" si="29"/>
        <v xml:space="preserve"> </v>
      </c>
      <c r="M96" s="82"/>
      <c r="N96" s="41" t="str">
        <f t="shared" si="30"/>
        <v/>
      </c>
      <c r="O96" s="45"/>
      <c r="P96" s="41" t="str">
        <f t="shared" si="31"/>
        <v/>
      </c>
      <c r="Q96" s="46"/>
    </row>
    <row r="97" spans="1:17">
      <c r="A97" s="23"/>
      <c r="B97" s="24" t="str">
        <f t="shared" si="24"/>
        <v/>
      </c>
      <c r="C97" s="40"/>
      <c r="D97" s="41" t="str">
        <f t="shared" si="25"/>
        <v/>
      </c>
      <c r="E97" s="42"/>
      <c r="F97" s="41" t="str">
        <f t="shared" si="26"/>
        <v/>
      </c>
      <c r="G97" s="77"/>
      <c r="H97" s="41" t="str">
        <f t="shared" si="27"/>
        <v/>
      </c>
      <c r="I97" s="43"/>
      <c r="J97" s="41" t="str">
        <f t="shared" si="28"/>
        <v/>
      </c>
      <c r="K97" s="80"/>
      <c r="L97" s="44" t="str">
        <f t="shared" si="29"/>
        <v xml:space="preserve"> </v>
      </c>
      <c r="M97" s="82"/>
      <c r="N97" s="41" t="str">
        <f t="shared" si="30"/>
        <v/>
      </c>
      <c r="O97" s="45"/>
      <c r="P97" s="41" t="str">
        <f t="shared" si="31"/>
        <v/>
      </c>
      <c r="Q97" s="46"/>
    </row>
    <row r="98" spans="1:17">
      <c r="A98" s="23"/>
      <c r="B98" s="24" t="str">
        <f t="shared" si="24"/>
        <v/>
      </c>
      <c r="C98" s="40"/>
      <c r="D98" s="41" t="str">
        <f t="shared" si="25"/>
        <v/>
      </c>
      <c r="E98" s="42"/>
      <c r="F98" s="41" t="str">
        <f t="shared" si="26"/>
        <v/>
      </c>
      <c r="G98" s="77"/>
      <c r="H98" s="41" t="str">
        <f t="shared" si="27"/>
        <v/>
      </c>
      <c r="I98" s="43"/>
      <c r="J98" s="41" t="str">
        <f t="shared" si="28"/>
        <v/>
      </c>
      <c r="K98" s="80"/>
      <c r="L98" s="44" t="str">
        <f t="shared" si="29"/>
        <v xml:space="preserve"> </v>
      </c>
      <c r="M98" s="82"/>
      <c r="N98" s="41" t="str">
        <f t="shared" si="30"/>
        <v/>
      </c>
      <c r="O98" s="45"/>
      <c r="P98" s="41" t="str">
        <f t="shared" si="31"/>
        <v/>
      </c>
      <c r="Q98" s="46"/>
    </row>
    <row r="99" spans="1:17">
      <c r="A99" s="23"/>
      <c r="B99" s="24" t="str">
        <f t="shared" si="24"/>
        <v/>
      </c>
      <c r="C99" s="40"/>
      <c r="D99" s="41" t="str">
        <f t="shared" si="25"/>
        <v/>
      </c>
      <c r="E99" s="42"/>
      <c r="F99" s="41" t="str">
        <f t="shared" si="26"/>
        <v/>
      </c>
      <c r="G99" s="77"/>
      <c r="H99" s="41" t="str">
        <f t="shared" si="27"/>
        <v/>
      </c>
      <c r="I99" s="43"/>
      <c r="J99" s="41" t="str">
        <f t="shared" si="28"/>
        <v/>
      </c>
      <c r="K99" s="80"/>
      <c r="L99" s="44" t="str">
        <f t="shared" si="29"/>
        <v xml:space="preserve"> </v>
      </c>
      <c r="M99" s="82"/>
      <c r="N99" s="41" t="str">
        <f t="shared" si="30"/>
        <v/>
      </c>
      <c r="O99" s="45"/>
      <c r="P99" s="41" t="str">
        <f t="shared" si="31"/>
        <v/>
      </c>
      <c r="Q99" s="46"/>
    </row>
    <row r="100" spans="1:17">
      <c r="A100" s="49"/>
      <c r="B100" s="14"/>
      <c r="C100" s="50"/>
      <c r="D100" s="36">
        <f>IF(COUNT(D88:D99)&gt;=2,LARGE(D88:D99,1)+LARGE(D88:D99,2),IF(COUNT(D88:D99)=1,LARGE(D88:D99,1),""))</f>
        <v>1216</v>
      </c>
      <c r="E100" s="37"/>
      <c r="F100" s="36">
        <f>IF(COUNT(F88:F99)&gt;=2,LARGE(F88:F99,1)+LARGE(F88:F99,2),IF(COUNT(F88:F99)=1,LARGE(F88:F99,1),""))</f>
        <v>556</v>
      </c>
      <c r="G100" s="78"/>
      <c r="H100" s="36">
        <f>IF(COUNT(H88:H99)&gt;=2,LARGE(H88:H99,1)+LARGE(H88:H99,2),IF(COUNT(H88:H99)=1,LARGE(H88:H99,1),""))</f>
        <v>617</v>
      </c>
      <c r="I100" s="36"/>
      <c r="J100" s="36">
        <f>IF(COUNT(J88:J99)&gt;=2,LARGE(J88:J99,1)+LARGE(J88:J99,2),IF(COUNT(J88:J99)=1,LARGE(J88:J99,1),""))</f>
        <v>824</v>
      </c>
      <c r="K100" s="69"/>
      <c r="L100" s="38"/>
      <c r="M100" s="72"/>
      <c r="N100" s="36">
        <f>IF(COUNT(N88:N99)&gt;=2,LARGE(N88:N99,1)+LARGE(N88:N99,2),IF(COUNT(N88:N99)=1,LARGE(N88:N99,1),""))</f>
        <v>906</v>
      </c>
      <c r="O100" s="39"/>
      <c r="P100" s="36">
        <f>IF((COUNT(P88:P99)&gt;=1),LARGE(P88:P99,1),"")</f>
        <v>529</v>
      </c>
      <c r="Q100" s="25">
        <f>IF(OR(D100&lt;&gt;"",F100&lt;&gt;"",H100&lt;&gt;"",J100&lt;&gt;"",N100&lt;&gt;"",P100&lt;&gt;""),SUM(D100,F100,H100,J100,N100,P100),"")</f>
        <v>4648</v>
      </c>
    </row>
    <row r="101" spans="1:17">
      <c r="A101" s="51"/>
      <c r="B101" s="52"/>
      <c r="C101" s="53"/>
      <c r="D101" s="47" t="str">
        <f t="shared" si="25"/>
        <v/>
      </c>
      <c r="E101" s="54"/>
      <c r="F101" s="47" t="str">
        <f t="shared" si="26"/>
        <v/>
      </c>
      <c r="G101" s="47"/>
      <c r="H101" s="47" t="str">
        <f t="shared" si="27"/>
        <v/>
      </c>
      <c r="I101" s="55"/>
      <c r="J101" s="47" t="str">
        <f t="shared" si="28"/>
        <v/>
      </c>
      <c r="K101" s="81"/>
      <c r="L101" s="48" t="str">
        <f t="shared" si="29"/>
        <v xml:space="preserve"> </v>
      </c>
      <c r="M101" s="83"/>
      <c r="N101" s="47" t="str">
        <f>IF(OR(AND(K101=1,M101&gt;34),K101=2,AND(K101=3,M101&lt;2.7)),TRUNC(0.19889*(POWER((185-(K101*60+M101)),1.88))),IF(AND(K101&gt;2,M101&gt;2.6),0,""))</f>
        <v/>
      </c>
      <c r="O101" s="56"/>
      <c r="P101" s="47" t="str">
        <f t="shared" si="31"/>
        <v/>
      </c>
      <c r="Q101" s="47"/>
    </row>
    <row r="102" spans="1:17">
      <c r="A102" s="23" t="s">
        <v>241</v>
      </c>
      <c r="B102" s="23" t="s">
        <v>20</v>
      </c>
      <c r="C102" s="40">
        <v>9.4</v>
      </c>
      <c r="D102" s="41">
        <f>IF(AND(C102&gt;6.4,C102&lt;12.7),TRUNC(46.0849*(POWER((12.76-C102),1.81))),IF(C102&gt;12.6,0,""))</f>
        <v>413</v>
      </c>
      <c r="E102" s="42"/>
      <c r="F102" s="41" t="str">
        <f>IF(AND(E102&gt;8.13,E102&lt;71.05),ROUND((7.858*POWER(E102-8.02,1.1)),0),IF(AND(E102&gt;0,E102&lt;8.14),0,""))</f>
        <v/>
      </c>
      <c r="G102" s="76"/>
      <c r="H102" s="41" t="str">
        <f>IF(AND(G102&gt;213,G102&lt;700),TRUNC((0.188807*POWER(G102-210,1.41))),IF(AND(G102&gt;0,G102&lt;214),0,""))</f>
        <v/>
      </c>
      <c r="I102" s="43"/>
      <c r="J102" s="41" t="str">
        <f>IF(AND(I102&gt;75,I102&lt;210),TRUNC((1.84523*POWER(I102-75,1.348))),IF(AND(I102&gt;0,I102&lt;76),0,""))</f>
        <v/>
      </c>
      <c r="K102" s="80"/>
      <c r="L102" s="44" t="str">
        <f>IF(K102&gt;0,":"," ")</f>
        <v xml:space="preserve"> </v>
      </c>
      <c r="M102" s="82"/>
      <c r="N102" s="41" t="str">
        <f>IF(OR(AND(K102=1,M102&gt;34),K102=2,AND(K102=3,M102&lt;2.7)),TRUNC(0.19889*(POWER((185-(K102*60+M102)),1.88))),IF(AND(K102&gt;2,M102&gt;2.6),0,""))</f>
        <v/>
      </c>
      <c r="O102" s="45">
        <v>37</v>
      </c>
      <c r="P102" s="41">
        <f>IF(AND(O102&gt;28.9,O102&lt;49.6),TRUNC(3.84286*(POWER((50-O102),1.81))),IF(O102&gt;49.5,0,""))</f>
        <v>398</v>
      </c>
      <c r="Q102" s="46"/>
    </row>
    <row r="103" spans="1:17">
      <c r="A103" s="23" t="s">
        <v>242</v>
      </c>
      <c r="B103" s="24" t="str">
        <f t="shared" ref="B103:B113" si="32">IF(AND(A103&lt;&gt;"",B102&lt;&gt;""),B102,"")</f>
        <v>ZŠ Semice</v>
      </c>
      <c r="C103" s="40">
        <v>9.6</v>
      </c>
      <c r="D103" s="41">
        <f t="shared" ref="D103:D115" si="33">IF(AND(C103&gt;6.4,C103&lt;12.7),TRUNC(46.0849*(POWER((12.76-C103),1.81))),IF(C103&gt;12.6,0,""))</f>
        <v>369</v>
      </c>
      <c r="E103" s="42"/>
      <c r="F103" s="41" t="str">
        <f t="shared" ref="F103:F115" si="34">IF(AND(E103&gt;8.13,E103&lt;71.05),ROUND((7.858*POWER(E103-8.02,1.1)),0),IF(AND(E103&gt;0,E103&lt;8.14),0,""))</f>
        <v/>
      </c>
      <c r="G103" s="77"/>
      <c r="H103" s="41" t="str">
        <f t="shared" ref="H103:H115" si="35">IF(AND(G103&gt;213,G103&lt;700),TRUNC((0.188807*POWER(G103-210,1.41))),IF(AND(G103&gt;0,G103&lt;214),0,""))</f>
        <v/>
      </c>
      <c r="I103" s="43"/>
      <c r="J103" s="41" t="str">
        <f t="shared" ref="J103:J115" si="36">IF(AND(I103&gt;75,I103&lt;210),TRUNC((1.84523*POWER(I103-75,1.348))),IF(AND(I103&gt;0,I103&lt;76),0,""))</f>
        <v/>
      </c>
      <c r="K103" s="80">
        <v>2</v>
      </c>
      <c r="L103" s="44" t="str">
        <f t="shared" ref="L103:L115" si="37">IF(K103&gt;0,":"," ")</f>
        <v>:</v>
      </c>
      <c r="M103" s="82">
        <v>15</v>
      </c>
      <c r="N103" s="41">
        <f t="shared" ref="N103:N113" si="38">IF(OR(AND(K103=1,M103&gt;34),K103=2,AND(K103=3,M103&lt;2.7)),TRUNC(0.19889*(POWER((185-(K103*60+M103)),1.88))),IF(AND(K103&gt;2,M103&gt;2.6),0,""))</f>
        <v>310</v>
      </c>
      <c r="O103" s="45"/>
      <c r="P103" s="41" t="str">
        <f t="shared" ref="P103:P115" si="39">IF(AND(O103&gt;28.9,O103&lt;49.6),TRUNC(3.84286*(POWER((50-O103),1.81))),IF(O103&gt;49.5,0,""))</f>
        <v/>
      </c>
      <c r="Q103" s="46"/>
    </row>
    <row r="104" spans="1:17">
      <c r="A104" s="23" t="s">
        <v>243</v>
      </c>
      <c r="B104" s="24" t="str">
        <f t="shared" si="32"/>
        <v>ZŠ Semice</v>
      </c>
      <c r="C104" s="40">
        <v>8.8000000000000007</v>
      </c>
      <c r="D104" s="41">
        <f t="shared" si="33"/>
        <v>556</v>
      </c>
      <c r="E104" s="42"/>
      <c r="F104" s="41" t="str">
        <f t="shared" si="34"/>
        <v/>
      </c>
      <c r="G104" s="77">
        <v>339</v>
      </c>
      <c r="H104" s="41">
        <f t="shared" si="35"/>
        <v>178</v>
      </c>
      <c r="I104" s="43"/>
      <c r="J104" s="41" t="str">
        <f t="shared" si="36"/>
        <v/>
      </c>
      <c r="K104" s="80"/>
      <c r="L104" s="44" t="str">
        <f t="shared" si="37"/>
        <v xml:space="preserve"> </v>
      </c>
      <c r="M104" s="82"/>
      <c r="N104" s="41" t="str">
        <f t="shared" si="38"/>
        <v/>
      </c>
      <c r="O104" s="45"/>
      <c r="P104" s="41" t="str">
        <f t="shared" si="39"/>
        <v/>
      </c>
      <c r="Q104" s="46"/>
    </row>
    <row r="105" spans="1:17">
      <c r="A105" s="23" t="s">
        <v>244</v>
      </c>
      <c r="B105" s="24" t="str">
        <f t="shared" si="32"/>
        <v>ZŠ Semice</v>
      </c>
      <c r="C105" s="40"/>
      <c r="D105" s="41" t="str">
        <f t="shared" si="33"/>
        <v/>
      </c>
      <c r="E105" s="42"/>
      <c r="F105" s="41" t="str">
        <f t="shared" si="34"/>
        <v/>
      </c>
      <c r="G105" s="77"/>
      <c r="H105" s="41" t="str">
        <f t="shared" si="35"/>
        <v/>
      </c>
      <c r="I105" s="43">
        <v>110</v>
      </c>
      <c r="J105" s="41">
        <f t="shared" si="36"/>
        <v>222</v>
      </c>
      <c r="K105" s="80">
        <v>2</v>
      </c>
      <c r="L105" s="44" t="str">
        <f t="shared" si="37"/>
        <v>:</v>
      </c>
      <c r="M105" s="82">
        <v>2.4</v>
      </c>
      <c r="N105" s="41">
        <f t="shared" si="38"/>
        <v>474</v>
      </c>
      <c r="O105" s="45"/>
      <c r="P105" s="41" t="str">
        <f t="shared" si="39"/>
        <v/>
      </c>
      <c r="Q105" s="46"/>
    </row>
    <row r="106" spans="1:17">
      <c r="A106" s="23" t="s">
        <v>245</v>
      </c>
      <c r="B106" s="24" t="str">
        <f t="shared" si="32"/>
        <v>ZŠ Semice</v>
      </c>
      <c r="C106" s="40"/>
      <c r="D106" s="41" t="str">
        <f t="shared" si="33"/>
        <v/>
      </c>
      <c r="E106" s="42">
        <v>30.05</v>
      </c>
      <c r="F106" s="41">
        <f t="shared" si="34"/>
        <v>236</v>
      </c>
      <c r="G106" s="77"/>
      <c r="H106" s="41" t="str">
        <f t="shared" si="35"/>
        <v/>
      </c>
      <c r="I106" s="43"/>
      <c r="J106" s="41" t="str">
        <f t="shared" si="36"/>
        <v/>
      </c>
      <c r="K106" s="80">
        <v>2</v>
      </c>
      <c r="L106" s="44" t="str">
        <f t="shared" si="37"/>
        <v>:</v>
      </c>
      <c r="M106" s="82">
        <v>10.1</v>
      </c>
      <c r="N106" s="41">
        <f t="shared" si="38"/>
        <v>370</v>
      </c>
      <c r="O106" s="45"/>
      <c r="P106" s="41" t="str">
        <f t="shared" si="39"/>
        <v/>
      </c>
      <c r="Q106" s="46"/>
    </row>
    <row r="107" spans="1:17">
      <c r="A107" s="23" t="s">
        <v>246</v>
      </c>
      <c r="B107" s="24" t="str">
        <f t="shared" si="32"/>
        <v>ZŠ Semice</v>
      </c>
      <c r="C107" s="40"/>
      <c r="D107" s="41" t="str">
        <f t="shared" si="33"/>
        <v/>
      </c>
      <c r="E107" s="42">
        <v>32.25</v>
      </c>
      <c r="F107" s="41">
        <f t="shared" si="34"/>
        <v>262</v>
      </c>
      <c r="G107" s="77"/>
      <c r="H107" s="41" t="str">
        <f t="shared" si="35"/>
        <v/>
      </c>
      <c r="I107" s="43">
        <v>110</v>
      </c>
      <c r="J107" s="41">
        <f t="shared" si="36"/>
        <v>222</v>
      </c>
      <c r="K107" s="80"/>
      <c r="L107" s="44" t="str">
        <f t="shared" si="37"/>
        <v xml:space="preserve"> </v>
      </c>
      <c r="M107" s="82"/>
      <c r="N107" s="41" t="str">
        <f t="shared" si="38"/>
        <v/>
      </c>
      <c r="O107" s="45"/>
      <c r="P107" s="41" t="str">
        <f t="shared" si="39"/>
        <v/>
      </c>
      <c r="Q107" s="46"/>
    </row>
    <row r="108" spans="1:17">
      <c r="A108" s="23" t="s">
        <v>247</v>
      </c>
      <c r="B108" s="24" t="str">
        <f t="shared" si="32"/>
        <v>ZŠ Semice</v>
      </c>
      <c r="C108" s="40"/>
      <c r="D108" s="41" t="str">
        <f t="shared" si="33"/>
        <v/>
      </c>
      <c r="E108" s="42"/>
      <c r="F108" s="41" t="str">
        <f t="shared" si="34"/>
        <v/>
      </c>
      <c r="G108" s="77">
        <v>315</v>
      </c>
      <c r="H108" s="41">
        <f t="shared" si="35"/>
        <v>133</v>
      </c>
      <c r="I108" s="43">
        <v>100</v>
      </c>
      <c r="J108" s="41">
        <f t="shared" si="36"/>
        <v>141</v>
      </c>
      <c r="K108" s="80"/>
      <c r="L108" s="44" t="str">
        <f t="shared" si="37"/>
        <v xml:space="preserve"> </v>
      </c>
      <c r="M108" s="82"/>
      <c r="N108" s="41" t="str">
        <f t="shared" si="38"/>
        <v/>
      </c>
      <c r="O108" s="45"/>
      <c r="P108" s="41" t="str">
        <f t="shared" si="39"/>
        <v/>
      </c>
      <c r="Q108" s="46"/>
    </row>
    <row r="109" spans="1:17">
      <c r="A109" s="23" t="s">
        <v>248</v>
      </c>
      <c r="B109" s="24" t="str">
        <f t="shared" si="32"/>
        <v>ZŠ Semice</v>
      </c>
      <c r="C109" s="40"/>
      <c r="D109" s="41" t="str">
        <f t="shared" si="33"/>
        <v/>
      </c>
      <c r="E109" s="42"/>
      <c r="F109" s="41" t="str">
        <f t="shared" si="34"/>
        <v/>
      </c>
      <c r="G109" s="77">
        <v>266</v>
      </c>
      <c r="H109" s="41">
        <f t="shared" si="35"/>
        <v>55</v>
      </c>
      <c r="I109" s="43"/>
      <c r="J109" s="41" t="str">
        <f t="shared" si="36"/>
        <v/>
      </c>
      <c r="K109" s="80"/>
      <c r="L109" s="44" t="str">
        <f t="shared" si="37"/>
        <v xml:space="preserve"> </v>
      </c>
      <c r="M109" s="82"/>
      <c r="N109" s="41" t="str">
        <f t="shared" si="38"/>
        <v/>
      </c>
      <c r="O109" s="45"/>
      <c r="P109" s="41" t="str">
        <f t="shared" si="39"/>
        <v/>
      </c>
      <c r="Q109" s="46"/>
    </row>
    <row r="110" spans="1:17">
      <c r="A110" s="23" t="s">
        <v>249</v>
      </c>
      <c r="B110" s="24" t="str">
        <f t="shared" si="32"/>
        <v>ZŠ Semice</v>
      </c>
      <c r="C110" s="40"/>
      <c r="D110" s="41" t="str">
        <f t="shared" si="33"/>
        <v/>
      </c>
      <c r="E110" s="42">
        <v>31.69</v>
      </c>
      <c r="F110" s="41">
        <f t="shared" si="34"/>
        <v>255</v>
      </c>
      <c r="G110" s="77"/>
      <c r="H110" s="41" t="str">
        <f t="shared" si="35"/>
        <v/>
      </c>
      <c r="I110" s="43"/>
      <c r="J110" s="41" t="str">
        <f t="shared" si="36"/>
        <v/>
      </c>
      <c r="K110" s="80"/>
      <c r="L110" s="44" t="str">
        <f t="shared" si="37"/>
        <v xml:space="preserve"> </v>
      </c>
      <c r="M110" s="82"/>
      <c r="N110" s="41" t="str">
        <f t="shared" si="38"/>
        <v/>
      </c>
      <c r="O110" s="45"/>
      <c r="P110" s="41" t="str">
        <f t="shared" si="39"/>
        <v/>
      </c>
      <c r="Q110" s="46"/>
    </row>
    <row r="111" spans="1:17">
      <c r="A111" s="23"/>
      <c r="B111" s="24" t="str">
        <f t="shared" si="32"/>
        <v/>
      </c>
      <c r="C111" s="40"/>
      <c r="D111" s="41" t="str">
        <f t="shared" si="33"/>
        <v/>
      </c>
      <c r="E111" s="42"/>
      <c r="F111" s="41" t="str">
        <f t="shared" si="34"/>
        <v/>
      </c>
      <c r="G111" s="77"/>
      <c r="H111" s="41" t="str">
        <f t="shared" si="35"/>
        <v/>
      </c>
      <c r="I111" s="43"/>
      <c r="J111" s="41" t="str">
        <f t="shared" si="36"/>
        <v/>
      </c>
      <c r="K111" s="80"/>
      <c r="L111" s="44" t="str">
        <f t="shared" si="37"/>
        <v xml:space="preserve"> </v>
      </c>
      <c r="M111" s="82"/>
      <c r="N111" s="41" t="str">
        <f t="shared" si="38"/>
        <v/>
      </c>
      <c r="O111" s="45"/>
      <c r="P111" s="41" t="str">
        <f t="shared" si="39"/>
        <v/>
      </c>
      <c r="Q111" s="46"/>
    </row>
    <row r="112" spans="1:17">
      <c r="A112" s="23"/>
      <c r="B112" s="24" t="str">
        <f t="shared" si="32"/>
        <v/>
      </c>
      <c r="C112" s="40"/>
      <c r="D112" s="41" t="str">
        <f t="shared" si="33"/>
        <v/>
      </c>
      <c r="E112" s="42"/>
      <c r="F112" s="41" t="str">
        <f t="shared" si="34"/>
        <v/>
      </c>
      <c r="G112" s="77"/>
      <c r="H112" s="41" t="str">
        <f t="shared" si="35"/>
        <v/>
      </c>
      <c r="I112" s="43"/>
      <c r="J112" s="41" t="str">
        <f t="shared" si="36"/>
        <v/>
      </c>
      <c r="K112" s="80"/>
      <c r="L112" s="44" t="str">
        <f t="shared" si="37"/>
        <v xml:space="preserve"> </v>
      </c>
      <c r="M112" s="82"/>
      <c r="N112" s="41" t="str">
        <f t="shared" si="38"/>
        <v/>
      </c>
      <c r="O112" s="45"/>
      <c r="P112" s="41" t="str">
        <f t="shared" si="39"/>
        <v/>
      </c>
      <c r="Q112" s="46"/>
    </row>
    <row r="113" spans="1:17">
      <c r="A113" s="23"/>
      <c r="B113" s="24" t="str">
        <f t="shared" si="32"/>
        <v/>
      </c>
      <c r="C113" s="40"/>
      <c r="D113" s="41" t="str">
        <f t="shared" si="33"/>
        <v/>
      </c>
      <c r="E113" s="42"/>
      <c r="F113" s="41" t="str">
        <f t="shared" si="34"/>
        <v/>
      </c>
      <c r="G113" s="77"/>
      <c r="H113" s="41" t="str">
        <f t="shared" si="35"/>
        <v/>
      </c>
      <c r="I113" s="43"/>
      <c r="J113" s="41" t="str">
        <f t="shared" si="36"/>
        <v/>
      </c>
      <c r="K113" s="80"/>
      <c r="L113" s="44" t="str">
        <f t="shared" si="37"/>
        <v xml:space="preserve"> </v>
      </c>
      <c r="M113" s="82"/>
      <c r="N113" s="41" t="str">
        <f t="shared" si="38"/>
        <v/>
      </c>
      <c r="O113" s="45"/>
      <c r="P113" s="41" t="str">
        <f t="shared" si="39"/>
        <v/>
      </c>
      <c r="Q113" s="46"/>
    </row>
    <row r="114" spans="1:17">
      <c r="A114" s="49"/>
      <c r="B114" s="14"/>
      <c r="C114" s="50"/>
      <c r="D114" s="36">
        <f>IF(COUNT(D102:D113)&gt;=2,LARGE(D102:D113,1)+LARGE(D102:D113,2),IF(COUNT(D102:D113)=1,LARGE(D102:D113,1),""))</f>
        <v>969</v>
      </c>
      <c r="E114" s="37"/>
      <c r="F114" s="36">
        <f>IF(COUNT(F102:F113)&gt;=2,LARGE(F102:F113,1)+LARGE(F102:F113,2),IF(COUNT(F102:F113)=1,LARGE(F102:F113,1),""))</f>
        <v>517</v>
      </c>
      <c r="G114" s="78"/>
      <c r="H114" s="36">
        <f>IF(COUNT(H102:H113)&gt;=2,LARGE(H102:H113,1)+LARGE(H102:H113,2),IF(COUNT(H102:H113)=1,LARGE(H102:H113,1),""))</f>
        <v>311</v>
      </c>
      <c r="I114" s="36"/>
      <c r="J114" s="36">
        <f>IF(COUNT(J102:J113)&gt;=2,LARGE(J102:J113,1)+LARGE(J102:J113,2),IF(COUNT(J102:J113)=1,LARGE(J102:J113,1),""))</f>
        <v>444</v>
      </c>
      <c r="K114" s="69"/>
      <c r="L114" s="38"/>
      <c r="M114" s="72"/>
      <c r="N114" s="36">
        <f>IF(COUNT(N102:N113)&gt;=2,LARGE(N102:N113,1)+LARGE(N102:N113,2),IF(COUNT(N102:N113)=1,LARGE(N102:N113,1),""))</f>
        <v>844</v>
      </c>
      <c r="O114" s="39"/>
      <c r="P114" s="36">
        <f>IF((COUNT(P102:P113)&gt;=1),LARGE(P102:P113,1),"")</f>
        <v>398</v>
      </c>
      <c r="Q114" s="25">
        <f>IF(OR(D114&lt;&gt;"",F114&lt;&gt;"",H114&lt;&gt;"",J114&lt;&gt;"",N114&lt;&gt;"",P114&lt;&gt;""),SUM(D114,F114,H114,J114,N114,P114),"")</f>
        <v>3483</v>
      </c>
    </row>
    <row r="115" spans="1:17">
      <c r="A115" s="51"/>
      <c r="B115" s="52"/>
      <c r="C115" s="53"/>
      <c r="D115" s="47" t="str">
        <f t="shared" si="33"/>
        <v/>
      </c>
      <c r="E115" s="54"/>
      <c r="F115" s="47" t="str">
        <f t="shared" si="34"/>
        <v/>
      </c>
      <c r="G115" s="47"/>
      <c r="H115" s="47" t="str">
        <f t="shared" si="35"/>
        <v/>
      </c>
      <c r="I115" s="55"/>
      <c r="J115" s="47" t="str">
        <f t="shared" si="36"/>
        <v/>
      </c>
      <c r="K115" s="81"/>
      <c r="L115" s="48" t="str">
        <f t="shared" si="37"/>
        <v xml:space="preserve"> </v>
      </c>
      <c r="M115" s="83"/>
      <c r="N115" s="47" t="str">
        <f>IF(OR(AND(K115=1,M115&gt;34),K115=2,AND(K115=3,M115&lt;2.7)),TRUNC(0.19889*(POWER((185-(K115*60+M115)),1.88))),IF(AND(K115&gt;2,M115&gt;2.6),0,""))</f>
        <v/>
      </c>
      <c r="O115" s="56"/>
      <c r="P115" s="47" t="str">
        <f t="shared" si="39"/>
        <v/>
      </c>
      <c r="Q115" s="47"/>
    </row>
    <row r="116" spans="1:17">
      <c r="A116" s="23" t="s">
        <v>251</v>
      </c>
      <c r="B116" s="23" t="s">
        <v>250</v>
      </c>
      <c r="C116" s="40">
        <v>10.1</v>
      </c>
      <c r="D116" s="41">
        <f>IF(AND(C116&gt;6.4,C116&lt;12.7),TRUNC(46.0849*(POWER((12.76-C116),1.81))),IF(C116&gt;12.6,0,""))</f>
        <v>270</v>
      </c>
      <c r="E116" s="42"/>
      <c r="F116" s="41" t="str">
        <f>IF(AND(E116&gt;8.13,E116&lt;71.05),ROUND((7.858*POWER(E116-8.02,1.1)),0),IF(AND(E116&gt;0,E116&lt;8.14),0,""))</f>
        <v/>
      </c>
      <c r="G116" s="76"/>
      <c r="H116" s="41" t="str">
        <f>IF(AND(G116&gt;213,G116&lt;700),TRUNC((0.188807*POWER(G116-210,1.41))),IF(AND(G116&gt;0,G116&lt;214),0,""))</f>
        <v/>
      </c>
      <c r="I116" s="43"/>
      <c r="J116" s="41" t="str">
        <f>IF(AND(I116&gt;75,I116&lt;210),TRUNC((1.84523*POWER(I116-75,1.348))),IF(AND(I116&gt;0,I116&lt;76),0,""))</f>
        <v/>
      </c>
      <c r="K116" s="80"/>
      <c r="L116" s="44" t="str">
        <f>IF(K116&gt;0,":"," ")</f>
        <v xml:space="preserve"> </v>
      </c>
      <c r="M116" s="82"/>
      <c r="N116" s="41" t="str">
        <f>IF(OR(AND(K116=1,M116&gt;34),K116=2,AND(K116=3,M116&lt;2.7)),TRUNC(0.19889*(POWER((185-(K116*60+M116)),1.88))),IF(AND(K116&gt;2,M116&gt;2.6),0,""))</f>
        <v/>
      </c>
      <c r="O116" s="45">
        <v>38.5</v>
      </c>
      <c r="P116" s="41">
        <f>IF(AND(O116&gt;28.9,O116&lt;49.6),TRUNC(3.84286*(POWER((50-O116),1.81))),IF(O116&gt;49.5,0,""))</f>
        <v>319</v>
      </c>
      <c r="Q116" s="46"/>
    </row>
    <row r="117" spans="1:17">
      <c r="A117" s="23" t="s">
        <v>252</v>
      </c>
      <c r="B117" s="24" t="str">
        <f t="shared" ref="B117:B127" si="40">IF(AND(A117&lt;&gt;"",B116&lt;&gt;""),B116,"")</f>
        <v>ZŠ Kostomlaty n. L.</v>
      </c>
      <c r="C117" s="40">
        <v>9.5</v>
      </c>
      <c r="D117" s="41">
        <f t="shared" ref="D117:D129" si="41">IF(AND(C117&gt;6.4,C117&lt;12.7),TRUNC(46.0849*(POWER((12.76-C117),1.81))),IF(C117&gt;12.6,0,""))</f>
        <v>391</v>
      </c>
      <c r="E117" s="42"/>
      <c r="F117" s="41" t="str">
        <f t="shared" ref="F117:F129" si="42">IF(AND(E117&gt;8.13,E117&lt;71.05),ROUND((7.858*POWER(E117-8.02,1.1)),0),IF(AND(E117&gt;0,E117&lt;8.14),0,""))</f>
        <v/>
      </c>
      <c r="G117" s="77">
        <v>308</v>
      </c>
      <c r="H117" s="41">
        <f t="shared" ref="H117:H129" si="43">IF(AND(G117&gt;213,G117&lt;700),TRUNC((0.188807*POWER(G117-210,1.41))),IF(AND(G117&gt;0,G117&lt;214),0,""))</f>
        <v>121</v>
      </c>
      <c r="I117" s="43"/>
      <c r="J117" s="41" t="str">
        <f t="shared" ref="J117:J129" si="44">IF(AND(I117&gt;75,I117&lt;210),TRUNC((1.84523*POWER(I117-75,1.348))),IF(AND(I117&gt;0,I117&lt;76),0,""))</f>
        <v/>
      </c>
      <c r="K117" s="80"/>
      <c r="L117" s="44" t="str">
        <f t="shared" ref="L117:L129" si="45">IF(K117&gt;0,":"," ")</f>
        <v xml:space="preserve"> </v>
      </c>
      <c r="M117" s="82"/>
      <c r="N117" s="41" t="str">
        <f t="shared" ref="N117:N127" si="46">IF(OR(AND(K117=1,M117&gt;34),K117=2,AND(K117=3,M117&lt;2.7)),TRUNC(0.19889*(POWER((185-(K117*60+M117)),1.88))),IF(AND(K117&gt;2,M117&gt;2.6),0,""))</f>
        <v/>
      </c>
      <c r="O117" s="45"/>
      <c r="P117" s="41" t="str">
        <f t="shared" ref="P117:P129" si="47">IF(AND(O117&gt;28.9,O117&lt;49.6),TRUNC(3.84286*(POWER((50-O117),1.81))),IF(O117&gt;49.5,0,""))</f>
        <v/>
      </c>
      <c r="Q117" s="46"/>
    </row>
    <row r="118" spans="1:17">
      <c r="A118" s="23" t="s">
        <v>253</v>
      </c>
      <c r="B118" s="24" t="str">
        <f t="shared" si="40"/>
        <v>ZŠ Kostomlaty n. L.</v>
      </c>
      <c r="C118" s="40"/>
      <c r="D118" s="41" t="str">
        <f t="shared" si="41"/>
        <v/>
      </c>
      <c r="E118" s="42"/>
      <c r="F118" s="41" t="str">
        <f t="shared" si="42"/>
        <v/>
      </c>
      <c r="G118" s="77"/>
      <c r="H118" s="41" t="str">
        <f t="shared" si="43"/>
        <v/>
      </c>
      <c r="I118" s="43"/>
      <c r="J118" s="41" t="str">
        <f t="shared" si="44"/>
        <v/>
      </c>
      <c r="K118" s="80">
        <v>2</v>
      </c>
      <c r="L118" s="44" t="str">
        <f t="shared" si="45"/>
        <v>:</v>
      </c>
      <c r="M118" s="82">
        <v>27.3</v>
      </c>
      <c r="N118" s="41">
        <f t="shared" si="46"/>
        <v>182</v>
      </c>
      <c r="O118" s="45"/>
      <c r="P118" s="41" t="str">
        <f t="shared" si="47"/>
        <v/>
      </c>
      <c r="Q118" s="46"/>
    </row>
    <row r="119" spans="1:17">
      <c r="A119" s="23" t="s">
        <v>254</v>
      </c>
      <c r="B119" s="24" t="str">
        <f t="shared" si="40"/>
        <v>ZŠ Kostomlaty n. L.</v>
      </c>
      <c r="C119" s="40"/>
      <c r="D119" s="41" t="str">
        <f t="shared" si="41"/>
        <v/>
      </c>
      <c r="E119" s="42"/>
      <c r="F119" s="41" t="str">
        <f t="shared" si="42"/>
        <v/>
      </c>
      <c r="G119" s="77">
        <v>342</v>
      </c>
      <c r="H119" s="41">
        <f t="shared" si="43"/>
        <v>184</v>
      </c>
      <c r="I119" s="43"/>
      <c r="J119" s="41" t="str">
        <f t="shared" si="44"/>
        <v/>
      </c>
      <c r="K119" s="80">
        <v>2</v>
      </c>
      <c r="L119" s="44" t="str">
        <f t="shared" si="45"/>
        <v>:</v>
      </c>
      <c r="M119" s="82">
        <v>16.7</v>
      </c>
      <c r="N119" s="41">
        <f t="shared" si="46"/>
        <v>291</v>
      </c>
      <c r="O119" s="45"/>
      <c r="P119" s="41" t="str">
        <f t="shared" si="47"/>
        <v/>
      </c>
      <c r="Q119" s="46"/>
    </row>
    <row r="120" spans="1:17">
      <c r="A120" s="23" t="s">
        <v>255</v>
      </c>
      <c r="B120" s="24" t="str">
        <f t="shared" si="40"/>
        <v>ZŠ Kostomlaty n. L.</v>
      </c>
      <c r="C120" s="40"/>
      <c r="D120" s="41" t="str">
        <f t="shared" si="41"/>
        <v/>
      </c>
      <c r="E120" s="42">
        <v>39.36</v>
      </c>
      <c r="F120" s="41">
        <f t="shared" si="42"/>
        <v>348</v>
      </c>
      <c r="G120" s="77"/>
      <c r="H120" s="41" t="str">
        <f t="shared" si="43"/>
        <v/>
      </c>
      <c r="I120" s="43"/>
      <c r="J120" s="41" t="str">
        <f t="shared" si="44"/>
        <v/>
      </c>
      <c r="K120" s="80"/>
      <c r="L120" s="44" t="str">
        <f t="shared" si="45"/>
        <v xml:space="preserve"> </v>
      </c>
      <c r="M120" s="82"/>
      <c r="N120" s="41" t="str">
        <f t="shared" si="46"/>
        <v/>
      </c>
      <c r="O120" s="45"/>
      <c r="P120" s="41" t="str">
        <f t="shared" si="47"/>
        <v/>
      </c>
      <c r="Q120" s="46"/>
    </row>
    <row r="121" spans="1:17">
      <c r="A121" s="23" t="s">
        <v>256</v>
      </c>
      <c r="B121" s="24" t="str">
        <f t="shared" si="40"/>
        <v>ZŠ Kostomlaty n. L.</v>
      </c>
      <c r="C121" s="40"/>
      <c r="D121" s="41" t="str">
        <f t="shared" si="41"/>
        <v/>
      </c>
      <c r="E121" s="42">
        <v>30.3</v>
      </c>
      <c r="F121" s="41">
        <f t="shared" si="42"/>
        <v>239</v>
      </c>
      <c r="G121" s="77"/>
      <c r="H121" s="41" t="str">
        <f t="shared" si="43"/>
        <v/>
      </c>
      <c r="I121" s="43"/>
      <c r="J121" s="41" t="str">
        <f t="shared" si="44"/>
        <v/>
      </c>
      <c r="K121" s="80"/>
      <c r="L121" s="44" t="str">
        <f t="shared" si="45"/>
        <v xml:space="preserve"> </v>
      </c>
      <c r="M121" s="82"/>
      <c r="N121" s="41" t="str">
        <f t="shared" si="46"/>
        <v/>
      </c>
      <c r="O121" s="45"/>
      <c r="P121" s="41" t="str">
        <f t="shared" si="47"/>
        <v/>
      </c>
      <c r="Q121" s="46"/>
    </row>
    <row r="122" spans="1:17">
      <c r="A122" s="23" t="s">
        <v>257</v>
      </c>
      <c r="B122" s="24" t="str">
        <f t="shared" si="40"/>
        <v>ZŠ Kostomlaty n. L.</v>
      </c>
      <c r="C122" s="40"/>
      <c r="D122" s="41" t="str">
        <f t="shared" si="41"/>
        <v/>
      </c>
      <c r="E122" s="42">
        <v>34.6</v>
      </c>
      <c r="F122" s="41">
        <f t="shared" si="42"/>
        <v>290</v>
      </c>
      <c r="G122" s="77"/>
      <c r="H122" s="41" t="str">
        <f t="shared" si="43"/>
        <v/>
      </c>
      <c r="I122" s="43"/>
      <c r="J122" s="41" t="str">
        <f t="shared" si="44"/>
        <v/>
      </c>
      <c r="K122" s="80"/>
      <c r="L122" s="44" t="str">
        <f t="shared" si="45"/>
        <v xml:space="preserve"> </v>
      </c>
      <c r="M122" s="82"/>
      <c r="N122" s="41" t="str">
        <f t="shared" si="46"/>
        <v/>
      </c>
      <c r="O122" s="45"/>
      <c r="P122" s="41" t="str">
        <f t="shared" si="47"/>
        <v/>
      </c>
      <c r="Q122" s="46"/>
    </row>
    <row r="123" spans="1:17">
      <c r="A123" s="23"/>
      <c r="B123" s="24" t="str">
        <f t="shared" si="40"/>
        <v/>
      </c>
      <c r="C123" s="40"/>
      <c r="D123" s="41" t="str">
        <f t="shared" si="41"/>
        <v/>
      </c>
      <c r="E123" s="42"/>
      <c r="F123" s="41" t="str">
        <f t="shared" si="42"/>
        <v/>
      </c>
      <c r="G123" s="77"/>
      <c r="H123" s="41" t="str">
        <f t="shared" si="43"/>
        <v/>
      </c>
      <c r="I123" s="43"/>
      <c r="J123" s="41" t="str">
        <f t="shared" si="44"/>
        <v/>
      </c>
      <c r="K123" s="80"/>
      <c r="L123" s="44" t="str">
        <f t="shared" si="45"/>
        <v xml:space="preserve"> </v>
      </c>
      <c r="M123" s="82"/>
      <c r="N123" s="41" t="str">
        <f t="shared" si="46"/>
        <v/>
      </c>
      <c r="O123" s="45"/>
      <c r="P123" s="41" t="str">
        <f t="shared" si="47"/>
        <v/>
      </c>
      <c r="Q123" s="46"/>
    </row>
    <row r="124" spans="1:17">
      <c r="A124" s="23"/>
      <c r="B124" s="24" t="str">
        <f t="shared" si="40"/>
        <v/>
      </c>
      <c r="C124" s="40"/>
      <c r="D124" s="41" t="str">
        <f t="shared" si="41"/>
        <v/>
      </c>
      <c r="E124" s="42"/>
      <c r="F124" s="41" t="str">
        <f t="shared" si="42"/>
        <v/>
      </c>
      <c r="G124" s="77"/>
      <c r="H124" s="41" t="str">
        <f t="shared" si="43"/>
        <v/>
      </c>
      <c r="I124" s="43"/>
      <c r="J124" s="41" t="str">
        <f t="shared" si="44"/>
        <v/>
      </c>
      <c r="K124" s="80"/>
      <c r="L124" s="44" t="str">
        <f t="shared" si="45"/>
        <v xml:space="preserve"> </v>
      </c>
      <c r="M124" s="82"/>
      <c r="N124" s="41" t="str">
        <f t="shared" si="46"/>
        <v/>
      </c>
      <c r="O124" s="45"/>
      <c r="P124" s="41" t="str">
        <f t="shared" si="47"/>
        <v/>
      </c>
      <c r="Q124" s="46"/>
    </row>
    <row r="125" spans="1:17">
      <c r="A125" s="23"/>
      <c r="B125" s="24" t="str">
        <f t="shared" si="40"/>
        <v/>
      </c>
      <c r="C125" s="40"/>
      <c r="D125" s="41" t="str">
        <f t="shared" si="41"/>
        <v/>
      </c>
      <c r="E125" s="42"/>
      <c r="F125" s="41" t="str">
        <f t="shared" si="42"/>
        <v/>
      </c>
      <c r="G125" s="77"/>
      <c r="H125" s="41" t="str">
        <f t="shared" si="43"/>
        <v/>
      </c>
      <c r="I125" s="43"/>
      <c r="J125" s="41" t="str">
        <f t="shared" si="44"/>
        <v/>
      </c>
      <c r="K125" s="80"/>
      <c r="L125" s="44" t="str">
        <f t="shared" si="45"/>
        <v xml:space="preserve"> </v>
      </c>
      <c r="M125" s="82"/>
      <c r="N125" s="41" t="str">
        <f t="shared" si="46"/>
        <v/>
      </c>
      <c r="O125" s="45"/>
      <c r="P125" s="41" t="str">
        <f t="shared" si="47"/>
        <v/>
      </c>
      <c r="Q125" s="46"/>
    </row>
    <row r="126" spans="1:17">
      <c r="A126" s="23"/>
      <c r="B126" s="24" t="str">
        <f t="shared" si="40"/>
        <v/>
      </c>
      <c r="C126" s="40"/>
      <c r="D126" s="41" t="str">
        <f t="shared" si="41"/>
        <v/>
      </c>
      <c r="E126" s="42"/>
      <c r="F126" s="41" t="str">
        <f t="shared" si="42"/>
        <v/>
      </c>
      <c r="G126" s="77"/>
      <c r="H126" s="41" t="str">
        <f t="shared" si="43"/>
        <v/>
      </c>
      <c r="I126" s="43"/>
      <c r="J126" s="41" t="str">
        <f t="shared" si="44"/>
        <v/>
      </c>
      <c r="K126" s="80"/>
      <c r="L126" s="44" t="str">
        <f t="shared" si="45"/>
        <v xml:space="preserve"> </v>
      </c>
      <c r="M126" s="82"/>
      <c r="N126" s="41" t="str">
        <f t="shared" si="46"/>
        <v/>
      </c>
      <c r="O126" s="45"/>
      <c r="P126" s="41" t="str">
        <f t="shared" si="47"/>
        <v/>
      </c>
      <c r="Q126" s="46"/>
    </row>
    <row r="127" spans="1:17">
      <c r="A127" s="23"/>
      <c r="B127" s="24" t="str">
        <f t="shared" si="40"/>
        <v/>
      </c>
      <c r="C127" s="40"/>
      <c r="D127" s="41" t="str">
        <f t="shared" si="41"/>
        <v/>
      </c>
      <c r="E127" s="42"/>
      <c r="F127" s="41" t="str">
        <f t="shared" si="42"/>
        <v/>
      </c>
      <c r="G127" s="77"/>
      <c r="H127" s="41" t="str">
        <f t="shared" si="43"/>
        <v/>
      </c>
      <c r="I127" s="43"/>
      <c r="J127" s="41" t="str">
        <f t="shared" si="44"/>
        <v/>
      </c>
      <c r="K127" s="80"/>
      <c r="L127" s="44" t="str">
        <f t="shared" si="45"/>
        <v xml:space="preserve"> </v>
      </c>
      <c r="M127" s="82"/>
      <c r="N127" s="41" t="str">
        <f t="shared" si="46"/>
        <v/>
      </c>
      <c r="O127" s="45"/>
      <c r="P127" s="41" t="str">
        <f t="shared" si="47"/>
        <v/>
      </c>
      <c r="Q127" s="46"/>
    </row>
    <row r="128" spans="1:17">
      <c r="A128" s="49"/>
      <c r="B128" s="14"/>
      <c r="C128" s="50"/>
      <c r="D128" s="36">
        <f>IF(COUNT(D116:D127)&gt;=2,LARGE(D116:D127,1)+LARGE(D116:D127,2),IF(COUNT(D116:D127)=1,LARGE(D116:D127,1),""))</f>
        <v>661</v>
      </c>
      <c r="E128" s="37"/>
      <c r="F128" s="36">
        <f>IF(COUNT(F116:F127)&gt;=2,LARGE(F116:F127,1)+LARGE(F116:F127,2),IF(COUNT(F116:F127)=1,LARGE(F116:F127,1),""))</f>
        <v>638</v>
      </c>
      <c r="G128" s="78"/>
      <c r="H128" s="36">
        <f>IF(COUNT(H116:H127)&gt;=2,LARGE(H116:H127,1)+LARGE(H116:H127,2),IF(COUNT(H116:H127)=1,LARGE(H116:H127,1),""))</f>
        <v>305</v>
      </c>
      <c r="I128" s="36"/>
      <c r="J128" s="36" t="str">
        <f>IF(COUNT(J116:J127)&gt;=2,LARGE(J116:J127,1)+LARGE(J116:J127,2),IF(COUNT(J116:J127)=1,LARGE(J116:J127,1),""))</f>
        <v/>
      </c>
      <c r="K128" s="69"/>
      <c r="L128" s="38"/>
      <c r="M128" s="72"/>
      <c r="N128" s="36">
        <f>IF(COUNT(N116:N127)&gt;=2,LARGE(N116:N127,1)+LARGE(N116:N127,2),IF(COUNT(N116:N127)=1,LARGE(N116:N127,1),""))</f>
        <v>473</v>
      </c>
      <c r="O128" s="39"/>
      <c r="P128" s="36">
        <f>IF((COUNT(P116:P127)&gt;=1),LARGE(P116:P127,1),"")</f>
        <v>319</v>
      </c>
      <c r="Q128" s="25">
        <f>IF(OR(D128&lt;&gt;"",F128&lt;&gt;"",H128&lt;&gt;"",J128&lt;&gt;"",N128&lt;&gt;"",P128&lt;&gt;""),SUM(D128,F128,H128,J128,N128,P128),"")</f>
        <v>2396</v>
      </c>
    </row>
    <row r="129" spans="1:17">
      <c r="A129" s="51"/>
      <c r="B129" s="52"/>
      <c r="C129" s="53"/>
      <c r="D129" s="47" t="str">
        <f t="shared" si="41"/>
        <v/>
      </c>
      <c r="E129" s="54"/>
      <c r="F129" s="47" t="str">
        <f t="shared" si="42"/>
        <v/>
      </c>
      <c r="G129" s="47"/>
      <c r="H129" s="47" t="str">
        <f t="shared" si="43"/>
        <v/>
      </c>
      <c r="I129" s="55"/>
      <c r="J129" s="47" t="str">
        <f t="shared" si="44"/>
        <v/>
      </c>
      <c r="K129" s="81"/>
      <c r="L129" s="48" t="str">
        <f t="shared" si="45"/>
        <v xml:space="preserve"> </v>
      </c>
      <c r="M129" s="83"/>
      <c r="N129" s="47" t="str">
        <f>IF(OR(AND(K129=1,M129&gt;34),K129=2,AND(K129=3,M129&lt;2.7)),TRUNC(0.19889*(POWER((185-(K129*60+M129)),1.88))),IF(AND(K129&gt;2,M129&gt;2.6),0,""))</f>
        <v/>
      </c>
      <c r="O129" s="56"/>
      <c r="P129" s="47" t="str">
        <f t="shared" si="47"/>
        <v/>
      </c>
      <c r="Q129" s="47"/>
    </row>
    <row r="130" spans="1:17">
      <c r="A130" s="23" t="s">
        <v>262</v>
      </c>
      <c r="B130" s="23" t="s">
        <v>142</v>
      </c>
      <c r="C130" s="40">
        <v>8.5</v>
      </c>
      <c r="D130" s="41">
        <f>IF(AND(C130&gt;6.4,C130&lt;12.7),TRUNC(46.0849*(POWER((12.76-C130),1.81))),IF(C130&gt;12.6,0,""))</f>
        <v>635</v>
      </c>
      <c r="E130" s="42">
        <v>37.659999999999997</v>
      </c>
      <c r="F130" s="41">
        <f>IF(AND(E130&gt;8.13,E130&lt;71.05),ROUND((7.858*POWER(E130-8.02,1.1)),0),IF(AND(E130&gt;0,E130&lt;8.14),0,""))</f>
        <v>327</v>
      </c>
      <c r="G130" s="76"/>
      <c r="H130" s="41" t="str">
        <f>IF(AND(G130&gt;213,G130&lt;700),TRUNC((0.188807*POWER(G130-210,1.41))),IF(AND(G130&gt;0,G130&lt;214),0,""))</f>
        <v/>
      </c>
      <c r="I130" s="43"/>
      <c r="J130" s="41" t="str">
        <f>IF(AND(I130&gt;75,I130&lt;210),TRUNC((1.84523*POWER(I130-75,1.348))),IF(AND(I130&gt;0,I130&lt;76),0,""))</f>
        <v/>
      </c>
      <c r="K130" s="80"/>
      <c r="L130" s="44" t="str">
        <f>IF(K130&gt;0,":"," ")</f>
        <v xml:space="preserve"> </v>
      </c>
      <c r="M130" s="82"/>
      <c r="N130" s="41" t="str">
        <f>IF(OR(AND(K130=1,M130&gt;34),K130=2,AND(K130=3,M130&lt;2.7)),TRUNC(0.19889*(POWER((185-(K130*60+M130)),1.88))),IF(AND(K130&gt;2,M130&gt;2.6),0,""))</f>
        <v/>
      </c>
      <c r="O130" s="45">
        <v>34.9</v>
      </c>
      <c r="P130" s="41">
        <f>IF(AND(O130&gt;28.9,O130&lt;49.6),TRUNC(3.84286*(POWER((50-O130),1.81))),IF(O130&gt;49.5,0,""))</f>
        <v>523</v>
      </c>
      <c r="Q130" s="46"/>
    </row>
    <row r="131" spans="1:17">
      <c r="A131" s="23" t="s">
        <v>263</v>
      </c>
      <c r="B131" s="24" t="str">
        <f t="shared" ref="B131:B141" si="48">IF(AND(A131&lt;&gt;"",B130&lt;&gt;""),B130,"")</f>
        <v>ZŠ Kounice</v>
      </c>
      <c r="C131" s="40">
        <v>9.1999999999999993</v>
      </c>
      <c r="D131" s="41">
        <f t="shared" ref="D131:D143" si="49">IF(AND(C131&gt;6.4,C131&lt;12.7),TRUNC(46.0849*(POWER((12.76-C131),1.81))),IF(C131&gt;12.6,0,""))</f>
        <v>458</v>
      </c>
      <c r="E131" s="42"/>
      <c r="F131" s="41" t="str">
        <f t="shared" ref="F131:F143" si="50">IF(AND(E131&gt;8.13,E131&lt;71.05),ROUND((7.858*POWER(E131-8.02,1.1)),0),IF(AND(E131&gt;0,E131&lt;8.14),0,""))</f>
        <v/>
      </c>
      <c r="G131" s="77">
        <v>382</v>
      </c>
      <c r="H131" s="41">
        <f t="shared" ref="H131:H143" si="51">IF(AND(G131&gt;213,G131&lt;700),TRUNC((0.188807*POWER(G131-210,1.41))),IF(AND(G131&gt;0,G131&lt;214),0,""))</f>
        <v>267</v>
      </c>
      <c r="I131" s="43"/>
      <c r="J131" s="41" t="str">
        <f t="shared" ref="J131:J143" si="52">IF(AND(I131&gt;75,I131&lt;210),TRUNC((1.84523*POWER(I131-75,1.348))),IF(AND(I131&gt;0,I131&lt;76),0,""))</f>
        <v/>
      </c>
      <c r="K131" s="80"/>
      <c r="L131" s="44" t="str">
        <f t="shared" ref="L131:L143" si="53">IF(K131&gt;0,":"," ")</f>
        <v xml:space="preserve"> </v>
      </c>
      <c r="M131" s="82"/>
      <c r="N131" s="41" t="str">
        <f t="shared" ref="N131:N141" si="54">IF(OR(AND(K131=1,M131&gt;34),K131=2,AND(K131=3,M131&lt;2.7)),TRUNC(0.19889*(POWER((185-(K131*60+M131)),1.88))),IF(AND(K131&gt;2,M131&gt;2.6),0,""))</f>
        <v/>
      </c>
      <c r="O131" s="45"/>
      <c r="P131" s="41" t="str">
        <f t="shared" ref="P131:P143" si="55">IF(AND(O131&gt;28.9,O131&lt;49.6),TRUNC(3.84286*(POWER((50-O131),1.81))),IF(O131&gt;49.5,0,""))</f>
        <v/>
      </c>
      <c r="Q131" s="46"/>
    </row>
    <row r="132" spans="1:17">
      <c r="A132" s="23" t="s">
        <v>264</v>
      </c>
      <c r="B132" s="24" t="str">
        <f t="shared" si="48"/>
        <v>ZŠ Kounice</v>
      </c>
      <c r="C132" s="40">
        <v>9.3000000000000007</v>
      </c>
      <c r="D132" s="41">
        <f t="shared" si="49"/>
        <v>435</v>
      </c>
      <c r="E132" s="42"/>
      <c r="F132" s="41" t="str">
        <f t="shared" si="50"/>
        <v/>
      </c>
      <c r="G132" s="77"/>
      <c r="H132" s="41" t="str">
        <f t="shared" si="51"/>
        <v/>
      </c>
      <c r="I132" s="43"/>
      <c r="J132" s="41" t="str">
        <f t="shared" si="52"/>
        <v/>
      </c>
      <c r="K132" s="80"/>
      <c r="L132" s="44" t="str">
        <f t="shared" si="53"/>
        <v xml:space="preserve"> </v>
      </c>
      <c r="M132" s="82"/>
      <c r="N132" s="41" t="str">
        <f t="shared" si="54"/>
        <v/>
      </c>
      <c r="O132" s="45"/>
      <c r="P132" s="41" t="str">
        <f t="shared" si="55"/>
        <v/>
      </c>
      <c r="Q132" s="46"/>
    </row>
    <row r="133" spans="1:17">
      <c r="A133" s="23" t="s">
        <v>265</v>
      </c>
      <c r="B133" s="24" t="str">
        <f t="shared" si="48"/>
        <v>ZŠ Kounice</v>
      </c>
      <c r="C133" s="40"/>
      <c r="D133" s="41" t="str">
        <f t="shared" si="49"/>
        <v/>
      </c>
      <c r="E133" s="42"/>
      <c r="F133" s="41" t="str">
        <f t="shared" si="50"/>
        <v/>
      </c>
      <c r="G133" s="77">
        <v>358</v>
      </c>
      <c r="H133" s="41">
        <f t="shared" si="51"/>
        <v>216</v>
      </c>
      <c r="I133" s="43"/>
      <c r="J133" s="41" t="str">
        <f t="shared" si="52"/>
        <v/>
      </c>
      <c r="K133" s="80">
        <v>2</v>
      </c>
      <c r="L133" s="44" t="str">
        <f t="shared" si="53"/>
        <v>:</v>
      </c>
      <c r="M133" s="82">
        <v>5.9</v>
      </c>
      <c r="N133" s="41">
        <f t="shared" si="54"/>
        <v>425</v>
      </c>
      <c r="O133" s="45"/>
      <c r="P133" s="41" t="str">
        <f t="shared" si="55"/>
        <v/>
      </c>
      <c r="Q133" s="46"/>
    </row>
    <row r="134" spans="1:17">
      <c r="A134" s="23" t="s">
        <v>266</v>
      </c>
      <c r="B134" s="24" t="str">
        <f t="shared" si="48"/>
        <v>ZŠ Kounice</v>
      </c>
      <c r="C134" s="40"/>
      <c r="D134" s="41" t="str">
        <f t="shared" si="49"/>
        <v/>
      </c>
      <c r="E134" s="42">
        <v>29.74</v>
      </c>
      <c r="F134" s="41">
        <f t="shared" si="50"/>
        <v>232</v>
      </c>
      <c r="G134" s="77"/>
      <c r="H134" s="41" t="str">
        <f t="shared" si="51"/>
        <v/>
      </c>
      <c r="I134" s="43"/>
      <c r="J134" s="41" t="str">
        <f t="shared" si="52"/>
        <v/>
      </c>
      <c r="K134" s="80">
        <v>2</v>
      </c>
      <c r="L134" s="44" t="str">
        <f t="shared" si="53"/>
        <v>:</v>
      </c>
      <c r="M134" s="82">
        <v>20.5</v>
      </c>
      <c r="N134" s="41">
        <f t="shared" si="54"/>
        <v>249</v>
      </c>
      <c r="O134" s="45"/>
      <c r="P134" s="41" t="str">
        <f t="shared" si="55"/>
        <v/>
      </c>
      <c r="Q134" s="46"/>
    </row>
    <row r="135" spans="1:17">
      <c r="A135" s="23" t="s">
        <v>267</v>
      </c>
      <c r="B135" s="24" t="str">
        <f t="shared" si="48"/>
        <v>ZŠ Kounice</v>
      </c>
      <c r="C135" s="40"/>
      <c r="D135" s="41" t="str">
        <f t="shared" si="49"/>
        <v/>
      </c>
      <c r="E135" s="42"/>
      <c r="F135" s="41" t="str">
        <f t="shared" si="50"/>
        <v/>
      </c>
      <c r="G135" s="77"/>
      <c r="H135" s="41" t="str">
        <f t="shared" si="51"/>
        <v/>
      </c>
      <c r="I135" s="43">
        <v>110</v>
      </c>
      <c r="J135" s="41">
        <f t="shared" si="52"/>
        <v>222</v>
      </c>
      <c r="K135" s="80">
        <v>2</v>
      </c>
      <c r="L135" s="44" t="str">
        <f t="shared" si="53"/>
        <v>:</v>
      </c>
      <c r="M135" s="82">
        <v>29.6</v>
      </c>
      <c r="N135" s="41">
        <f t="shared" si="54"/>
        <v>162</v>
      </c>
      <c r="O135" s="45"/>
      <c r="P135" s="41" t="str">
        <f t="shared" si="55"/>
        <v/>
      </c>
      <c r="Q135" s="46"/>
    </row>
    <row r="136" spans="1:17">
      <c r="A136" s="23" t="s">
        <v>268</v>
      </c>
      <c r="B136" s="24" t="str">
        <f t="shared" si="48"/>
        <v>ZŠ Kounice</v>
      </c>
      <c r="C136" s="40"/>
      <c r="D136" s="41" t="str">
        <f t="shared" si="49"/>
        <v/>
      </c>
      <c r="E136" s="42"/>
      <c r="F136" s="41" t="str">
        <f t="shared" si="50"/>
        <v/>
      </c>
      <c r="G136" s="77">
        <v>382</v>
      </c>
      <c r="H136" s="41">
        <f t="shared" si="51"/>
        <v>267</v>
      </c>
      <c r="I136" s="43">
        <v>130</v>
      </c>
      <c r="J136" s="41">
        <f t="shared" si="52"/>
        <v>409</v>
      </c>
      <c r="K136" s="80"/>
      <c r="L136" s="44" t="str">
        <f t="shared" si="53"/>
        <v xml:space="preserve"> </v>
      </c>
      <c r="M136" s="82"/>
      <c r="N136" s="41" t="str">
        <f t="shared" si="54"/>
        <v/>
      </c>
      <c r="O136" s="45"/>
      <c r="P136" s="41" t="str">
        <f t="shared" si="55"/>
        <v/>
      </c>
      <c r="Q136" s="46"/>
    </row>
    <row r="137" spans="1:17">
      <c r="A137" s="23" t="s">
        <v>269</v>
      </c>
      <c r="B137" s="24" t="str">
        <f t="shared" si="48"/>
        <v>ZŠ Kounice</v>
      </c>
      <c r="C137" s="40"/>
      <c r="D137" s="41" t="str">
        <f t="shared" si="49"/>
        <v/>
      </c>
      <c r="E137" s="42">
        <v>28.74</v>
      </c>
      <c r="F137" s="41">
        <f t="shared" si="50"/>
        <v>220</v>
      </c>
      <c r="G137" s="77"/>
      <c r="H137" s="41" t="str">
        <f t="shared" si="51"/>
        <v/>
      </c>
      <c r="I137" s="43">
        <v>125</v>
      </c>
      <c r="J137" s="41">
        <f t="shared" si="52"/>
        <v>359</v>
      </c>
      <c r="K137" s="80"/>
      <c r="L137" s="44" t="str">
        <f t="shared" si="53"/>
        <v xml:space="preserve"> </v>
      </c>
      <c r="M137" s="82"/>
      <c r="N137" s="41" t="str">
        <f t="shared" si="54"/>
        <v/>
      </c>
      <c r="O137" s="45"/>
      <c r="P137" s="41" t="str">
        <f t="shared" si="55"/>
        <v/>
      </c>
      <c r="Q137" s="46"/>
    </row>
    <row r="138" spans="1:17">
      <c r="A138" s="23"/>
      <c r="B138" s="24" t="str">
        <f t="shared" si="48"/>
        <v/>
      </c>
      <c r="C138" s="40"/>
      <c r="D138" s="41" t="str">
        <f t="shared" si="49"/>
        <v/>
      </c>
      <c r="E138" s="42"/>
      <c r="F138" s="41" t="str">
        <f t="shared" si="50"/>
        <v/>
      </c>
      <c r="G138" s="77"/>
      <c r="H138" s="41" t="str">
        <f t="shared" si="51"/>
        <v/>
      </c>
      <c r="I138" s="43"/>
      <c r="J138" s="41" t="str">
        <f t="shared" si="52"/>
        <v/>
      </c>
      <c r="K138" s="80"/>
      <c r="L138" s="44" t="str">
        <f t="shared" si="53"/>
        <v xml:space="preserve"> </v>
      </c>
      <c r="M138" s="82"/>
      <c r="N138" s="41" t="str">
        <f t="shared" si="54"/>
        <v/>
      </c>
      <c r="O138" s="45"/>
      <c r="P138" s="41" t="str">
        <f t="shared" si="55"/>
        <v/>
      </c>
      <c r="Q138" s="46"/>
    </row>
    <row r="139" spans="1:17">
      <c r="A139" s="23"/>
      <c r="B139" s="24" t="str">
        <f t="shared" si="48"/>
        <v/>
      </c>
      <c r="C139" s="40"/>
      <c r="D139" s="41" t="str">
        <f t="shared" si="49"/>
        <v/>
      </c>
      <c r="E139" s="42"/>
      <c r="F139" s="41" t="str">
        <f t="shared" si="50"/>
        <v/>
      </c>
      <c r="G139" s="77"/>
      <c r="H139" s="41" t="str">
        <f t="shared" si="51"/>
        <v/>
      </c>
      <c r="I139" s="43"/>
      <c r="J139" s="41" t="str">
        <f t="shared" si="52"/>
        <v/>
      </c>
      <c r="K139" s="80"/>
      <c r="L139" s="44" t="str">
        <f t="shared" si="53"/>
        <v xml:space="preserve"> </v>
      </c>
      <c r="M139" s="82"/>
      <c r="N139" s="41" t="str">
        <f t="shared" si="54"/>
        <v/>
      </c>
      <c r="O139" s="45"/>
      <c r="P139" s="41" t="str">
        <f t="shared" si="55"/>
        <v/>
      </c>
      <c r="Q139" s="46"/>
    </row>
    <row r="140" spans="1:17">
      <c r="A140" s="23"/>
      <c r="B140" s="24" t="str">
        <f t="shared" si="48"/>
        <v/>
      </c>
      <c r="C140" s="40"/>
      <c r="D140" s="41" t="str">
        <f t="shared" si="49"/>
        <v/>
      </c>
      <c r="E140" s="42"/>
      <c r="F140" s="41" t="str">
        <f t="shared" si="50"/>
        <v/>
      </c>
      <c r="G140" s="77"/>
      <c r="H140" s="41" t="str">
        <f t="shared" si="51"/>
        <v/>
      </c>
      <c r="I140" s="43"/>
      <c r="J140" s="41" t="str">
        <f t="shared" si="52"/>
        <v/>
      </c>
      <c r="K140" s="80"/>
      <c r="L140" s="44" t="str">
        <f t="shared" si="53"/>
        <v xml:space="preserve"> </v>
      </c>
      <c r="M140" s="82"/>
      <c r="N140" s="41" t="str">
        <f t="shared" si="54"/>
        <v/>
      </c>
      <c r="O140" s="45"/>
      <c r="P140" s="41" t="str">
        <f t="shared" si="55"/>
        <v/>
      </c>
      <c r="Q140" s="46"/>
    </row>
    <row r="141" spans="1:17">
      <c r="A141" s="23"/>
      <c r="B141" s="24" t="str">
        <f t="shared" si="48"/>
        <v/>
      </c>
      <c r="C141" s="40"/>
      <c r="D141" s="41" t="str">
        <f t="shared" si="49"/>
        <v/>
      </c>
      <c r="E141" s="42"/>
      <c r="F141" s="41" t="str">
        <f t="shared" si="50"/>
        <v/>
      </c>
      <c r="G141" s="77"/>
      <c r="H141" s="41" t="str">
        <f t="shared" si="51"/>
        <v/>
      </c>
      <c r="I141" s="43"/>
      <c r="J141" s="41" t="str">
        <f t="shared" si="52"/>
        <v/>
      </c>
      <c r="K141" s="80"/>
      <c r="L141" s="44" t="str">
        <f t="shared" si="53"/>
        <v xml:space="preserve"> </v>
      </c>
      <c r="M141" s="82"/>
      <c r="N141" s="41" t="str">
        <f t="shared" si="54"/>
        <v/>
      </c>
      <c r="O141" s="45"/>
      <c r="P141" s="41" t="str">
        <f t="shared" si="55"/>
        <v/>
      </c>
      <c r="Q141" s="46"/>
    </row>
    <row r="142" spans="1:17">
      <c r="A142" s="49"/>
      <c r="B142" s="14"/>
      <c r="C142" s="50"/>
      <c r="D142" s="36">
        <f>IF(COUNT(D130:D141)&gt;=2,LARGE(D130:D141,1)+LARGE(D130:D141,2),IF(COUNT(D130:D141)=1,LARGE(D130:D141,1),""))</f>
        <v>1093</v>
      </c>
      <c r="E142" s="37"/>
      <c r="F142" s="36">
        <f>IF(COUNT(F130:F141)&gt;=2,LARGE(F130:F141,1)+LARGE(F130:F141,2),IF(COUNT(F130:F141)=1,LARGE(F130:F141,1),""))</f>
        <v>559</v>
      </c>
      <c r="G142" s="78"/>
      <c r="H142" s="36">
        <f>IF(COUNT(H130:H141)&gt;=2,LARGE(H130:H141,1)+LARGE(H130:H141,2),IF(COUNT(H130:H141)=1,LARGE(H130:H141,1),""))</f>
        <v>534</v>
      </c>
      <c r="I142" s="36"/>
      <c r="J142" s="36">
        <f>IF(COUNT(J130:J141)&gt;=2,LARGE(J130:J141,1)+LARGE(J130:J141,2),IF(COUNT(J130:J141)=1,LARGE(J130:J141,1),""))</f>
        <v>768</v>
      </c>
      <c r="K142" s="69"/>
      <c r="L142" s="38"/>
      <c r="M142" s="72"/>
      <c r="N142" s="36">
        <f>IF(COUNT(N130:N141)&gt;=2,LARGE(N130:N141,1)+LARGE(N130:N141,2),IF(COUNT(N130:N141)=1,LARGE(N130:N141,1),""))</f>
        <v>674</v>
      </c>
      <c r="O142" s="39"/>
      <c r="P142" s="36">
        <f>IF((COUNT(P130:P141)&gt;=1),LARGE(P130:P141,1),"")</f>
        <v>523</v>
      </c>
      <c r="Q142" s="25">
        <f>IF(OR(D142&lt;&gt;"",F142&lt;&gt;"",H142&lt;&gt;"",J142&lt;&gt;"",N142&lt;&gt;"",P142&lt;&gt;""),SUM(D142,F142,H142,J142,N142,P142),"")</f>
        <v>4151</v>
      </c>
    </row>
    <row r="143" spans="1:17">
      <c r="A143" s="51"/>
      <c r="B143" s="52"/>
      <c r="C143" s="53"/>
      <c r="D143" s="47" t="str">
        <f t="shared" si="49"/>
        <v/>
      </c>
      <c r="E143" s="54"/>
      <c r="F143" s="47" t="str">
        <f t="shared" si="50"/>
        <v/>
      </c>
      <c r="G143" s="47"/>
      <c r="H143" s="47" t="str">
        <f t="shared" si="51"/>
        <v/>
      </c>
      <c r="I143" s="55"/>
      <c r="J143" s="47" t="str">
        <f t="shared" si="52"/>
        <v/>
      </c>
      <c r="K143" s="81"/>
      <c r="L143" s="48" t="str">
        <f t="shared" si="53"/>
        <v xml:space="preserve"> </v>
      </c>
      <c r="M143" s="83"/>
      <c r="N143" s="47" t="str">
        <f>IF(OR(AND(K143=1,M143&gt;34),K143=2,AND(K143=3,M143&lt;2.7)),TRUNC(0.19889*(POWER((185-(K143*60+M143)),1.88))),IF(AND(K143&gt;2,M143&gt;2.6),0,""))</f>
        <v/>
      </c>
      <c r="O143" s="56"/>
      <c r="P143" s="47" t="str">
        <f t="shared" si="55"/>
        <v/>
      </c>
      <c r="Q143" s="47"/>
    </row>
    <row r="144" spans="1:17">
      <c r="A144" s="23" t="s">
        <v>270</v>
      </c>
      <c r="B144" s="23" t="s">
        <v>151</v>
      </c>
      <c r="C144" s="40">
        <v>9</v>
      </c>
      <c r="D144" s="41">
        <f>IF(AND(C144&gt;6.4,C144&lt;12.7),TRUNC(46.0849*(POWER((12.76-C144),1.81))),IF(C144&gt;12.6,0,""))</f>
        <v>506</v>
      </c>
      <c r="E144" s="42"/>
      <c r="F144" s="41" t="str">
        <f>IF(AND(E144&gt;8.13,E144&lt;71.05),ROUND((7.858*POWER(E144-8.02,1.1)),0),IF(AND(E144&gt;0,E144&lt;8.14),0,""))</f>
        <v/>
      </c>
      <c r="G144" s="76"/>
      <c r="H144" s="41" t="str">
        <f>IF(AND(G144&gt;213,G144&lt;700),TRUNC((0.188807*POWER(G144-210,1.41))),IF(AND(G144&gt;0,G144&lt;214),0,""))</f>
        <v/>
      </c>
      <c r="I144" s="43"/>
      <c r="J144" s="41" t="str">
        <f>IF(AND(I144&gt;75,I144&lt;210),TRUNC((1.84523*POWER(I144-75,1.348))),IF(AND(I144&gt;0,I144&lt;76),0,""))</f>
        <v/>
      </c>
      <c r="K144" s="80"/>
      <c r="L144" s="44" t="str">
        <f>IF(K144&gt;0,":"," ")</f>
        <v xml:space="preserve"> </v>
      </c>
      <c r="M144" s="82"/>
      <c r="N144" s="41" t="str">
        <f>IF(OR(AND(K144=1,M144&gt;34),K144=2,AND(K144=3,M144&lt;2.7)),TRUNC(0.19889*(POWER((185-(K144*60+M144)),1.88))),IF(AND(K144&gt;2,M144&gt;2.6),0,""))</f>
        <v/>
      </c>
      <c r="O144" s="45"/>
      <c r="P144" s="41" t="str">
        <f>IF(AND(O144&gt;28.9,O144&lt;49.6),TRUNC(3.84286*(POWER((50-O144),1.81))),IF(O144&gt;49.5,0,""))</f>
        <v/>
      </c>
      <c r="Q144" s="46"/>
    </row>
    <row r="145" spans="1:17">
      <c r="A145" s="23" t="s">
        <v>271</v>
      </c>
      <c r="B145" s="24" t="str">
        <f t="shared" ref="B145:B155" si="56">IF(AND(A145&lt;&gt;"",B144&lt;&gt;""),B144,"")</f>
        <v>ZŠ a MŠ Křinec</v>
      </c>
      <c r="C145" s="40">
        <v>9.4</v>
      </c>
      <c r="D145" s="41">
        <f t="shared" ref="D145:D157" si="57">IF(AND(C145&gt;6.4,C145&lt;12.7),TRUNC(46.0849*(POWER((12.76-C145),1.81))),IF(C145&gt;12.6,0,""))</f>
        <v>413</v>
      </c>
      <c r="E145" s="42"/>
      <c r="F145" s="41" t="str">
        <f t="shared" ref="F145:F157" si="58">IF(AND(E145&gt;8.13,E145&lt;71.05),ROUND((7.858*POWER(E145-8.02,1.1)),0),IF(AND(E145&gt;0,E145&lt;8.14),0,""))</f>
        <v/>
      </c>
      <c r="G145" s="77"/>
      <c r="H145" s="41" t="str">
        <f t="shared" ref="H145:H157" si="59">IF(AND(G145&gt;213,G145&lt;700),TRUNC((0.188807*POWER(G145-210,1.41))),IF(AND(G145&gt;0,G145&lt;214),0,""))</f>
        <v/>
      </c>
      <c r="I145" s="43"/>
      <c r="J145" s="41" t="str">
        <f t="shared" ref="J145:J157" si="60">IF(AND(I145&gt;75,I145&lt;210),TRUNC((1.84523*POWER(I145-75,1.348))),IF(AND(I145&gt;0,I145&lt;76),0,""))</f>
        <v/>
      </c>
      <c r="K145" s="80"/>
      <c r="L145" s="44" t="str">
        <f t="shared" ref="L145:L157" si="61">IF(K145&gt;0,":"," ")</f>
        <v xml:space="preserve"> </v>
      </c>
      <c r="M145" s="82"/>
      <c r="N145" s="41" t="str">
        <f t="shared" ref="N145:N155" si="62">IF(OR(AND(K145=1,M145&gt;34),K145=2,AND(K145=3,M145&lt;2.7)),TRUNC(0.19889*(POWER((185-(K145*60+M145)),1.88))),IF(AND(K145&gt;2,M145&gt;2.6),0,""))</f>
        <v/>
      </c>
      <c r="O145" s="45"/>
      <c r="P145" s="41" t="str">
        <f t="shared" ref="P145:P157" si="63">IF(AND(O145&gt;28.9,O145&lt;49.6),TRUNC(3.84286*(POWER((50-O145),1.81))),IF(O145&gt;49.5,0,""))</f>
        <v/>
      </c>
      <c r="Q145" s="46"/>
    </row>
    <row r="146" spans="1:17">
      <c r="A146" s="23" t="s">
        <v>272</v>
      </c>
      <c r="B146" s="24" t="str">
        <f t="shared" si="56"/>
        <v>ZŠ a MŠ Křinec</v>
      </c>
      <c r="C146" s="40">
        <v>9.3000000000000007</v>
      </c>
      <c r="D146" s="41">
        <f t="shared" si="57"/>
        <v>435</v>
      </c>
      <c r="E146" s="42"/>
      <c r="F146" s="41" t="str">
        <f t="shared" si="58"/>
        <v/>
      </c>
      <c r="G146" s="77"/>
      <c r="H146" s="41" t="str">
        <f t="shared" si="59"/>
        <v/>
      </c>
      <c r="I146" s="43"/>
      <c r="J146" s="41" t="str">
        <f t="shared" si="60"/>
        <v/>
      </c>
      <c r="K146" s="80"/>
      <c r="L146" s="44" t="str">
        <f t="shared" si="61"/>
        <v xml:space="preserve"> </v>
      </c>
      <c r="M146" s="82"/>
      <c r="N146" s="41" t="str">
        <f t="shared" si="62"/>
        <v/>
      </c>
      <c r="O146" s="45"/>
      <c r="P146" s="41" t="str">
        <f t="shared" si="63"/>
        <v/>
      </c>
      <c r="Q146" s="46"/>
    </row>
    <row r="147" spans="1:17">
      <c r="A147" s="23" t="s">
        <v>273</v>
      </c>
      <c r="B147" s="24" t="str">
        <f t="shared" si="56"/>
        <v>ZŠ a MŠ Křinec</v>
      </c>
      <c r="C147" s="40"/>
      <c r="D147" s="41" t="str">
        <f t="shared" si="57"/>
        <v/>
      </c>
      <c r="E147" s="42"/>
      <c r="F147" s="41" t="str">
        <f t="shared" si="58"/>
        <v/>
      </c>
      <c r="G147" s="77">
        <v>388</v>
      </c>
      <c r="H147" s="41">
        <f t="shared" si="59"/>
        <v>281</v>
      </c>
      <c r="I147" s="43"/>
      <c r="J147" s="41" t="str">
        <f t="shared" si="60"/>
        <v/>
      </c>
      <c r="K147" s="80"/>
      <c r="L147" s="44" t="str">
        <f t="shared" si="61"/>
        <v xml:space="preserve"> </v>
      </c>
      <c r="M147" s="82"/>
      <c r="N147" s="41" t="str">
        <f t="shared" si="62"/>
        <v/>
      </c>
      <c r="O147" s="45"/>
      <c r="P147" s="41" t="str">
        <f t="shared" si="63"/>
        <v/>
      </c>
      <c r="Q147" s="46"/>
    </row>
    <row r="148" spans="1:17">
      <c r="A148" s="23" t="s">
        <v>274</v>
      </c>
      <c r="B148" s="24" t="str">
        <f t="shared" si="56"/>
        <v>ZŠ a MŠ Křinec</v>
      </c>
      <c r="C148" s="40"/>
      <c r="D148" s="41" t="str">
        <f t="shared" si="57"/>
        <v/>
      </c>
      <c r="E148" s="42">
        <v>34.61</v>
      </c>
      <c r="F148" s="41">
        <f t="shared" si="58"/>
        <v>290</v>
      </c>
      <c r="G148" s="77"/>
      <c r="H148" s="41" t="str">
        <f t="shared" si="59"/>
        <v/>
      </c>
      <c r="I148" s="43"/>
      <c r="J148" s="41" t="str">
        <f t="shared" si="60"/>
        <v/>
      </c>
      <c r="K148" s="80"/>
      <c r="L148" s="44" t="str">
        <f t="shared" si="61"/>
        <v xml:space="preserve"> </v>
      </c>
      <c r="M148" s="82"/>
      <c r="N148" s="41" t="str">
        <f t="shared" si="62"/>
        <v/>
      </c>
      <c r="O148" s="45"/>
      <c r="P148" s="41" t="str">
        <f t="shared" si="63"/>
        <v/>
      </c>
      <c r="Q148" s="46"/>
    </row>
    <row r="149" spans="1:17">
      <c r="A149" s="23" t="s">
        <v>275</v>
      </c>
      <c r="B149" s="24" t="str">
        <f t="shared" si="56"/>
        <v>ZŠ a MŠ Křinec</v>
      </c>
      <c r="C149" s="40"/>
      <c r="D149" s="41" t="str">
        <f t="shared" si="57"/>
        <v/>
      </c>
      <c r="E149" s="42">
        <v>16.350000000000001</v>
      </c>
      <c r="F149" s="41">
        <f t="shared" si="58"/>
        <v>81</v>
      </c>
      <c r="G149" s="77"/>
      <c r="H149" s="41" t="str">
        <f t="shared" si="59"/>
        <v/>
      </c>
      <c r="I149" s="43"/>
      <c r="J149" s="41" t="str">
        <f t="shared" si="60"/>
        <v/>
      </c>
      <c r="K149" s="80"/>
      <c r="L149" s="44" t="str">
        <f t="shared" si="61"/>
        <v xml:space="preserve"> </v>
      </c>
      <c r="M149" s="82"/>
      <c r="N149" s="41" t="str">
        <f t="shared" si="62"/>
        <v/>
      </c>
      <c r="O149" s="45"/>
      <c r="P149" s="41" t="str">
        <f t="shared" si="63"/>
        <v/>
      </c>
      <c r="Q149" s="46"/>
    </row>
    <row r="150" spans="1:17">
      <c r="A150" s="23" t="s">
        <v>276</v>
      </c>
      <c r="B150" s="24" t="str">
        <f t="shared" si="56"/>
        <v>ZŠ a MŠ Křinec</v>
      </c>
      <c r="C150" s="40"/>
      <c r="D150" s="41" t="str">
        <f t="shared" si="57"/>
        <v/>
      </c>
      <c r="E150" s="42">
        <v>29.63</v>
      </c>
      <c r="F150" s="41">
        <f t="shared" si="58"/>
        <v>231</v>
      </c>
      <c r="G150" s="77"/>
      <c r="H150" s="41" t="str">
        <f t="shared" si="59"/>
        <v/>
      </c>
      <c r="I150" s="43"/>
      <c r="J150" s="41" t="str">
        <f t="shared" si="60"/>
        <v/>
      </c>
      <c r="K150" s="80"/>
      <c r="L150" s="44" t="str">
        <f t="shared" si="61"/>
        <v xml:space="preserve"> </v>
      </c>
      <c r="M150" s="82"/>
      <c r="N150" s="41" t="str">
        <f t="shared" si="62"/>
        <v/>
      </c>
      <c r="O150" s="45"/>
      <c r="P150" s="41" t="str">
        <f t="shared" si="63"/>
        <v/>
      </c>
      <c r="Q150" s="46"/>
    </row>
    <row r="151" spans="1:17">
      <c r="A151" s="23"/>
      <c r="B151" s="24" t="str">
        <f t="shared" si="56"/>
        <v/>
      </c>
      <c r="C151" s="40"/>
      <c r="D151" s="41" t="str">
        <f t="shared" si="57"/>
        <v/>
      </c>
      <c r="E151" s="42"/>
      <c r="F151" s="41" t="str">
        <f t="shared" si="58"/>
        <v/>
      </c>
      <c r="G151" s="77"/>
      <c r="H151" s="41" t="str">
        <f t="shared" si="59"/>
        <v/>
      </c>
      <c r="I151" s="43"/>
      <c r="J151" s="41" t="str">
        <f t="shared" si="60"/>
        <v/>
      </c>
      <c r="K151" s="80"/>
      <c r="L151" s="44" t="str">
        <f t="shared" si="61"/>
        <v xml:space="preserve"> </v>
      </c>
      <c r="M151" s="82"/>
      <c r="N151" s="41" t="str">
        <f t="shared" si="62"/>
        <v/>
      </c>
      <c r="O151" s="45"/>
      <c r="P151" s="41" t="str">
        <f t="shared" si="63"/>
        <v/>
      </c>
      <c r="Q151" s="46"/>
    </row>
    <row r="152" spans="1:17">
      <c r="A152" s="23"/>
      <c r="B152" s="24" t="str">
        <f t="shared" si="56"/>
        <v/>
      </c>
      <c r="C152" s="40"/>
      <c r="D152" s="41" t="str">
        <f t="shared" si="57"/>
        <v/>
      </c>
      <c r="E152" s="42"/>
      <c r="F152" s="41" t="str">
        <f t="shared" si="58"/>
        <v/>
      </c>
      <c r="G152" s="77"/>
      <c r="H152" s="41" t="str">
        <f t="shared" si="59"/>
        <v/>
      </c>
      <c r="I152" s="43"/>
      <c r="J152" s="41" t="str">
        <f t="shared" si="60"/>
        <v/>
      </c>
      <c r="K152" s="80"/>
      <c r="L152" s="44" t="str">
        <f t="shared" si="61"/>
        <v xml:space="preserve"> </v>
      </c>
      <c r="M152" s="82"/>
      <c r="N152" s="41" t="str">
        <f t="shared" si="62"/>
        <v/>
      </c>
      <c r="O152" s="45"/>
      <c r="P152" s="41" t="str">
        <f t="shared" si="63"/>
        <v/>
      </c>
      <c r="Q152" s="46"/>
    </row>
    <row r="153" spans="1:17">
      <c r="A153" s="23"/>
      <c r="B153" s="24" t="str">
        <f t="shared" si="56"/>
        <v/>
      </c>
      <c r="C153" s="40"/>
      <c r="D153" s="41" t="str">
        <f t="shared" si="57"/>
        <v/>
      </c>
      <c r="E153" s="42"/>
      <c r="F153" s="41" t="str">
        <f t="shared" si="58"/>
        <v/>
      </c>
      <c r="G153" s="77"/>
      <c r="H153" s="41" t="str">
        <f t="shared" si="59"/>
        <v/>
      </c>
      <c r="I153" s="43"/>
      <c r="J153" s="41" t="str">
        <f t="shared" si="60"/>
        <v/>
      </c>
      <c r="K153" s="80"/>
      <c r="L153" s="44" t="str">
        <f t="shared" si="61"/>
        <v xml:space="preserve"> </v>
      </c>
      <c r="M153" s="82"/>
      <c r="N153" s="41" t="str">
        <f t="shared" si="62"/>
        <v/>
      </c>
      <c r="O153" s="45"/>
      <c r="P153" s="41" t="str">
        <f t="shared" si="63"/>
        <v/>
      </c>
      <c r="Q153" s="46"/>
    </row>
    <row r="154" spans="1:17">
      <c r="A154" s="23"/>
      <c r="B154" s="24" t="str">
        <f t="shared" si="56"/>
        <v/>
      </c>
      <c r="C154" s="40"/>
      <c r="D154" s="41" t="str">
        <f t="shared" si="57"/>
        <v/>
      </c>
      <c r="E154" s="42"/>
      <c r="F154" s="41" t="str">
        <f t="shared" si="58"/>
        <v/>
      </c>
      <c r="G154" s="77"/>
      <c r="H154" s="41" t="str">
        <f t="shared" si="59"/>
        <v/>
      </c>
      <c r="I154" s="43"/>
      <c r="J154" s="41" t="str">
        <f t="shared" si="60"/>
        <v/>
      </c>
      <c r="K154" s="80"/>
      <c r="L154" s="44" t="str">
        <f t="shared" si="61"/>
        <v xml:space="preserve"> </v>
      </c>
      <c r="M154" s="82"/>
      <c r="N154" s="41" t="str">
        <f t="shared" si="62"/>
        <v/>
      </c>
      <c r="O154" s="45"/>
      <c r="P154" s="41" t="str">
        <f t="shared" si="63"/>
        <v/>
      </c>
      <c r="Q154" s="46"/>
    </row>
    <row r="155" spans="1:17">
      <c r="A155" s="23"/>
      <c r="B155" s="24" t="str">
        <f t="shared" si="56"/>
        <v/>
      </c>
      <c r="C155" s="40"/>
      <c r="D155" s="41" t="str">
        <f t="shared" si="57"/>
        <v/>
      </c>
      <c r="E155" s="42"/>
      <c r="F155" s="41" t="str">
        <f t="shared" si="58"/>
        <v/>
      </c>
      <c r="G155" s="77"/>
      <c r="H155" s="41" t="str">
        <f t="shared" si="59"/>
        <v/>
      </c>
      <c r="I155" s="43"/>
      <c r="J155" s="41" t="str">
        <f t="shared" si="60"/>
        <v/>
      </c>
      <c r="K155" s="80"/>
      <c r="L155" s="44" t="str">
        <f t="shared" si="61"/>
        <v xml:space="preserve"> </v>
      </c>
      <c r="M155" s="82"/>
      <c r="N155" s="41" t="str">
        <f t="shared" si="62"/>
        <v/>
      </c>
      <c r="O155" s="45"/>
      <c r="P155" s="41" t="str">
        <f t="shared" si="63"/>
        <v/>
      </c>
      <c r="Q155" s="46"/>
    </row>
    <row r="156" spans="1:17">
      <c r="A156" s="49"/>
      <c r="B156" s="14"/>
      <c r="C156" s="50"/>
      <c r="D156" s="36">
        <f>IF(COUNT(D144:D155)&gt;=2,LARGE(D144:D155,1)+LARGE(D144:D155,2),IF(COUNT(D144:D155)=1,LARGE(D144:D155,1),""))</f>
        <v>941</v>
      </c>
      <c r="E156" s="37"/>
      <c r="F156" s="36">
        <f>IF(COUNT(F144:F155)&gt;=2,LARGE(F144:F155,1)+LARGE(F144:F155,2),IF(COUNT(F144:F155)=1,LARGE(F144:F155,1),""))</f>
        <v>521</v>
      </c>
      <c r="G156" s="78"/>
      <c r="H156" s="36">
        <f>IF(COUNT(H144:H155)&gt;=2,LARGE(H144:H155,1)+LARGE(H144:H155,2),IF(COUNT(H144:H155)=1,LARGE(H144:H155,1),""))</f>
        <v>281</v>
      </c>
      <c r="I156" s="36"/>
      <c r="J156" s="36" t="str">
        <f>IF(COUNT(J144:J155)&gt;=2,LARGE(J144:J155,1)+LARGE(J144:J155,2),IF(COUNT(J144:J155)=1,LARGE(J144:J155,1),""))</f>
        <v/>
      </c>
      <c r="K156" s="69"/>
      <c r="L156" s="38"/>
      <c r="M156" s="72"/>
      <c r="N156" s="36" t="str">
        <f>IF(COUNT(N144:N155)&gt;=2,LARGE(N144:N155,1)+LARGE(N144:N155,2),IF(COUNT(N144:N155)=1,LARGE(N144:N155,1),""))</f>
        <v/>
      </c>
      <c r="O156" s="39"/>
      <c r="P156" s="36" t="str">
        <f>IF((COUNT(P144:P155)&gt;=1),LARGE(P144:P155,1),"")</f>
        <v/>
      </c>
      <c r="Q156" s="25">
        <f>IF(OR(D156&lt;&gt;"",F156&lt;&gt;"",H156&lt;&gt;"",J156&lt;&gt;"",N156&lt;&gt;"",P156&lt;&gt;""),SUM(D156,F156,H156,J156,N156,P156),"")</f>
        <v>1743</v>
      </c>
    </row>
    <row r="157" spans="1:17">
      <c r="A157" s="51"/>
      <c r="B157" s="52"/>
      <c r="C157" s="53"/>
      <c r="D157" s="47" t="str">
        <f t="shared" si="57"/>
        <v/>
      </c>
      <c r="E157" s="54"/>
      <c r="F157" s="47" t="str">
        <f t="shared" si="58"/>
        <v/>
      </c>
      <c r="G157" s="47"/>
      <c r="H157" s="47" t="str">
        <f t="shared" si="59"/>
        <v/>
      </c>
      <c r="I157" s="55"/>
      <c r="J157" s="47" t="str">
        <f t="shared" si="60"/>
        <v/>
      </c>
      <c r="K157" s="81"/>
      <c r="L157" s="48" t="str">
        <f t="shared" si="61"/>
        <v xml:space="preserve"> </v>
      </c>
      <c r="M157" s="83"/>
      <c r="N157" s="47" t="str">
        <f>IF(OR(AND(K157=1,M157&gt;34),K157=2,AND(K157=3,M157&lt;2.7)),TRUNC(0.19889*(POWER((185-(K157*60+M157)),1.88))),IF(AND(K157&gt;2,M157&gt;2.6),0,""))</f>
        <v/>
      </c>
      <c r="O157" s="56"/>
      <c r="P157" s="47" t="str">
        <f t="shared" si="63"/>
        <v/>
      </c>
      <c r="Q157" s="47"/>
    </row>
    <row r="158" spans="1:17">
      <c r="A158" s="23" t="s">
        <v>277</v>
      </c>
      <c r="B158" s="23" t="s">
        <v>35</v>
      </c>
      <c r="C158" s="40">
        <v>8.9</v>
      </c>
      <c r="D158" s="41">
        <f>IF(AND(C158&gt;6.4,C158&lt;12.7),TRUNC(46.0849*(POWER((12.76-C158),1.81))),IF(C158&gt;12.6,0,""))</f>
        <v>531</v>
      </c>
      <c r="E158" s="42"/>
      <c r="F158" s="41" t="str">
        <f>IF(AND(E158&gt;8.13,E158&lt;71.05),ROUND((7.858*POWER(E158-8.02,1.1)),0),IF(AND(E158&gt;0,E158&lt;8.14),0,""))</f>
        <v/>
      </c>
      <c r="G158" s="76">
        <v>382</v>
      </c>
      <c r="H158" s="41">
        <f>IF(AND(G158&gt;213,G158&lt;700),TRUNC((0.188807*POWER(G158-210,1.41))),IF(AND(G158&gt;0,G158&lt;214),0,""))</f>
        <v>267</v>
      </c>
      <c r="I158" s="43"/>
      <c r="J158" s="41" t="str">
        <f>IF(AND(I158&gt;75,I158&lt;210),TRUNC((1.84523*POWER(I158-75,1.348))),IF(AND(I158&gt;0,I158&lt;76),0,""))</f>
        <v/>
      </c>
      <c r="K158" s="80"/>
      <c r="L158" s="44" t="str">
        <f>IF(K158&gt;0,":"," ")</f>
        <v xml:space="preserve"> </v>
      </c>
      <c r="M158" s="82"/>
      <c r="N158" s="41" t="str">
        <f>IF(OR(AND(K158=1,M158&gt;34),K158=2,AND(K158=3,M158&lt;2.7)),TRUNC(0.19889*(POWER((185-(K158*60+M158)),1.88))),IF(AND(K158&gt;2,M158&gt;2.6),0,""))</f>
        <v/>
      </c>
      <c r="O158" s="45">
        <v>36.700000000000003</v>
      </c>
      <c r="P158" s="41">
        <f>IF(AND(O158&gt;28.9,O158&lt;49.6),TRUNC(3.84286*(POWER((50-O158),1.81))),IF(O158&gt;49.5,0,""))</f>
        <v>415</v>
      </c>
      <c r="Q158" s="46"/>
    </row>
    <row r="159" spans="1:17">
      <c r="A159" s="23" t="s">
        <v>278</v>
      </c>
      <c r="B159" s="24" t="str">
        <f t="shared" ref="B159:B169" si="64">IF(AND(A159&lt;&gt;"",B158&lt;&gt;""),B158,"")</f>
        <v>ZŠ Komenského Nymburk</v>
      </c>
      <c r="C159" s="40">
        <v>9</v>
      </c>
      <c r="D159" s="41">
        <f t="shared" ref="D159:D171" si="65">IF(AND(C159&gt;6.4,C159&lt;12.7),TRUNC(46.0849*(POWER((12.76-C159),1.81))),IF(C159&gt;12.6,0,""))</f>
        <v>506</v>
      </c>
      <c r="E159" s="42"/>
      <c r="F159" s="41" t="str">
        <f t="shared" ref="F159:F171" si="66">IF(AND(E159&gt;8.13,E159&lt;71.05),ROUND((7.858*POWER(E159-8.02,1.1)),0),IF(AND(E159&gt;0,E159&lt;8.14),0,""))</f>
        <v/>
      </c>
      <c r="G159" s="77"/>
      <c r="H159" s="41" t="str">
        <f t="shared" ref="H159:H171" si="67">IF(AND(G159&gt;213,G159&lt;700),TRUNC((0.188807*POWER(G159-210,1.41))),IF(AND(G159&gt;0,G159&lt;214),0,""))</f>
        <v/>
      </c>
      <c r="I159" s="43">
        <v>135</v>
      </c>
      <c r="J159" s="41">
        <f t="shared" ref="J159:J171" si="68">IF(AND(I159&gt;75,I159&lt;210),TRUNC((1.84523*POWER(I159-75,1.348))),IF(AND(I159&gt;0,I159&lt;76),0,""))</f>
        <v>460</v>
      </c>
      <c r="K159" s="80"/>
      <c r="L159" s="44" t="str">
        <f t="shared" ref="L159:L171" si="69">IF(K159&gt;0,":"," ")</f>
        <v xml:space="preserve"> </v>
      </c>
      <c r="M159" s="82"/>
      <c r="N159" s="41" t="str">
        <f t="shared" ref="N159:N169" si="70">IF(OR(AND(K159=1,M159&gt;34),K159=2,AND(K159=3,M159&lt;2.7)),TRUNC(0.19889*(POWER((185-(K159*60+M159)),1.88))),IF(AND(K159&gt;2,M159&gt;2.6),0,""))</f>
        <v/>
      </c>
      <c r="O159" s="45"/>
      <c r="P159" s="41" t="str">
        <f t="shared" ref="P159:P171" si="71">IF(AND(O159&gt;28.9,O159&lt;49.6),TRUNC(3.84286*(POWER((50-O159),1.81))),IF(O159&gt;49.5,0,""))</f>
        <v/>
      </c>
      <c r="Q159" s="46"/>
    </row>
    <row r="160" spans="1:17">
      <c r="A160" s="23" t="s">
        <v>279</v>
      </c>
      <c r="B160" s="24" t="str">
        <f t="shared" si="64"/>
        <v>ZŠ Komenského Nymburk</v>
      </c>
      <c r="C160" s="40">
        <v>9.6999999999999993</v>
      </c>
      <c r="D160" s="41">
        <f t="shared" si="65"/>
        <v>348</v>
      </c>
      <c r="E160" s="42"/>
      <c r="F160" s="41" t="str">
        <f t="shared" si="66"/>
        <v/>
      </c>
      <c r="G160" s="77"/>
      <c r="H160" s="41" t="str">
        <f t="shared" si="67"/>
        <v/>
      </c>
      <c r="I160" s="43"/>
      <c r="J160" s="41" t="str">
        <f t="shared" si="68"/>
        <v/>
      </c>
      <c r="K160" s="80">
        <v>2</v>
      </c>
      <c r="L160" s="44" t="str">
        <f t="shared" si="69"/>
        <v>:</v>
      </c>
      <c r="M160" s="82">
        <v>21.2</v>
      </c>
      <c r="N160" s="41">
        <f t="shared" si="70"/>
        <v>242</v>
      </c>
      <c r="O160" s="45"/>
      <c r="P160" s="41" t="str">
        <f t="shared" si="71"/>
        <v/>
      </c>
      <c r="Q160" s="46"/>
    </row>
    <row r="161" spans="1:17">
      <c r="A161" s="23" t="s">
        <v>280</v>
      </c>
      <c r="B161" s="24" t="str">
        <f t="shared" si="64"/>
        <v>ZŠ Komenského Nymburk</v>
      </c>
      <c r="C161" s="40"/>
      <c r="D161" s="41" t="str">
        <f t="shared" si="65"/>
        <v/>
      </c>
      <c r="E161" s="42"/>
      <c r="F161" s="41" t="str">
        <f t="shared" si="66"/>
        <v/>
      </c>
      <c r="G161" s="77"/>
      <c r="H161" s="41" t="str">
        <f t="shared" si="67"/>
        <v/>
      </c>
      <c r="I161" s="43"/>
      <c r="J161" s="41" t="str">
        <f t="shared" si="68"/>
        <v/>
      </c>
      <c r="K161" s="80">
        <v>2</v>
      </c>
      <c r="L161" s="44" t="str">
        <f t="shared" si="69"/>
        <v>:</v>
      </c>
      <c r="M161" s="82">
        <v>12.2</v>
      </c>
      <c r="N161" s="41">
        <f t="shared" si="70"/>
        <v>344</v>
      </c>
      <c r="O161" s="45"/>
      <c r="P161" s="41" t="str">
        <f t="shared" si="71"/>
        <v/>
      </c>
      <c r="Q161" s="46"/>
    </row>
    <row r="162" spans="1:17">
      <c r="A162" s="23" t="s">
        <v>281</v>
      </c>
      <c r="B162" s="24" t="str">
        <f t="shared" si="64"/>
        <v>ZŠ Komenského Nymburk</v>
      </c>
      <c r="C162" s="40"/>
      <c r="D162" s="41" t="str">
        <f t="shared" si="65"/>
        <v/>
      </c>
      <c r="E162" s="42"/>
      <c r="F162" s="41" t="str">
        <f t="shared" si="66"/>
        <v/>
      </c>
      <c r="G162" s="77"/>
      <c r="H162" s="41" t="str">
        <f t="shared" si="67"/>
        <v/>
      </c>
      <c r="I162" s="43"/>
      <c r="J162" s="41" t="str">
        <f t="shared" si="68"/>
        <v/>
      </c>
      <c r="K162" s="80">
        <v>2</v>
      </c>
      <c r="L162" s="44" t="str">
        <f t="shared" si="69"/>
        <v>:</v>
      </c>
      <c r="M162" s="82">
        <v>1.5</v>
      </c>
      <c r="N162" s="41">
        <f t="shared" si="70"/>
        <v>487</v>
      </c>
      <c r="O162" s="45"/>
      <c r="P162" s="41" t="str">
        <f t="shared" si="71"/>
        <v/>
      </c>
      <c r="Q162" s="46"/>
    </row>
    <row r="163" spans="1:17">
      <c r="A163" s="23" t="s">
        <v>282</v>
      </c>
      <c r="B163" s="24" t="str">
        <f t="shared" si="64"/>
        <v>ZŠ Komenského Nymburk</v>
      </c>
      <c r="C163" s="40"/>
      <c r="D163" s="41" t="str">
        <f t="shared" si="65"/>
        <v/>
      </c>
      <c r="E163" s="42"/>
      <c r="F163" s="41" t="str">
        <f t="shared" si="66"/>
        <v/>
      </c>
      <c r="G163" s="77"/>
      <c r="H163" s="41" t="str">
        <f t="shared" si="67"/>
        <v/>
      </c>
      <c r="I163" s="43"/>
      <c r="J163" s="41" t="str">
        <f t="shared" si="68"/>
        <v/>
      </c>
      <c r="K163" s="80"/>
      <c r="L163" s="44" t="str">
        <f t="shared" si="69"/>
        <v xml:space="preserve"> </v>
      </c>
      <c r="M163" s="82"/>
      <c r="N163" s="41" t="str">
        <f t="shared" si="70"/>
        <v/>
      </c>
      <c r="O163" s="45"/>
      <c r="P163" s="41" t="str">
        <f t="shared" si="71"/>
        <v/>
      </c>
      <c r="Q163" s="46"/>
    </row>
    <row r="164" spans="1:17">
      <c r="A164" s="23" t="s">
        <v>283</v>
      </c>
      <c r="B164" s="24" t="str">
        <f t="shared" si="64"/>
        <v>ZŠ Komenského Nymburk</v>
      </c>
      <c r="C164" s="40"/>
      <c r="D164" s="41" t="str">
        <f t="shared" si="65"/>
        <v/>
      </c>
      <c r="E164" s="42"/>
      <c r="F164" s="41" t="str">
        <f t="shared" si="66"/>
        <v/>
      </c>
      <c r="G164" s="77"/>
      <c r="H164" s="41" t="str">
        <f t="shared" si="67"/>
        <v/>
      </c>
      <c r="I164" s="43">
        <v>100</v>
      </c>
      <c r="J164" s="41">
        <f t="shared" si="68"/>
        <v>141</v>
      </c>
      <c r="K164" s="80"/>
      <c r="L164" s="44" t="str">
        <f t="shared" si="69"/>
        <v xml:space="preserve"> </v>
      </c>
      <c r="M164" s="82"/>
      <c r="N164" s="41" t="str">
        <f t="shared" si="70"/>
        <v/>
      </c>
      <c r="O164" s="45"/>
      <c r="P164" s="41" t="str">
        <f t="shared" si="71"/>
        <v/>
      </c>
      <c r="Q164" s="46"/>
    </row>
    <row r="165" spans="1:17">
      <c r="A165" s="23" t="s">
        <v>284</v>
      </c>
      <c r="B165" s="24" t="str">
        <f t="shared" si="64"/>
        <v>ZŠ Komenského Nymburk</v>
      </c>
      <c r="C165" s="40"/>
      <c r="D165" s="41" t="str">
        <f t="shared" si="65"/>
        <v/>
      </c>
      <c r="E165" s="42"/>
      <c r="F165" s="41" t="str">
        <f t="shared" si="66"/>
        <v/>
      </c>
      <c r="G165" s="77">
        <v>346</v>
      </c>
      <c r="H165" s="41">
        <f t="shared" si="67"/>
        <v>192</v>
      </c>
      <c r="I165" s="43"/>
      <c r="J165" s="41" t="str">
        <f t="shared" si="68"/>
        <v/>
      </c>
      <c r="K165" s="80"/>
      <c r="L165" s="44" t="str">
        <f t="shared" si="69"/>
        <v xml:space="preserve"> </v>
      </c>
      <c r="M165" s="82"/>
      <c r="N165" s="41" t="str">
        <f t="shared" si="70"/>
        <v/>
      </c>
      <c r="O165" s="45"/>
      <c r="P165" s="41" t="str">
        <f t="shared" si="71"/>
        <v/>
      </c>
      <c r="Q165" s="46"/>
    </row>
    <row r="166" spans="1:17">
      <c r="A166" s="23" t="s">
        <v>285</v>
      </c>
      <c r="B166" s="24" t="str">
        <f t="shared" si="64"/>
        <v>ZŠ Komenského Nymburk</v>
      </c>
      <c r="C166" s="40"/>
      <c r="D166" s="41" t="str">
        <f t="shared" si="65"/>
        <v/>
      </c>
      <c r="E166" s="42"/>
      <c r="F166" s="41" t="str">
        <f t="shared" si="66"/>
        <v/>
      </c>
      <c r="G166" s="77">
        <v>340</v>
      </c>
      <c r="H166" s="41">
        <f t="shared" si="67"/>
        <v>180</v>
      </c>
      <c r="I166" s="43"/>
      <c r="J166" s="41" t="str">
        <f t="shared" si="68"/>
        <v/>
      </c>
      <c r="K166" s="80"/>
      <c r="L166" s="44" t="str">
        <f t="shared" si="69"/>
        <v xml:space="preserve"> </v>
      </c>
      <c r="M166" s="82"/>
      <c r="N166" s="41" t="str">
        <f t="shared" si="70"/>
        <v/>
      </c>
      <c r="O166" s="45"/>
      <c r="P166" s="41" t="str">
        <f t="shared" si="71"/>
        <v/>
      </c>
      <c r="Q166" s="46"/>
    </row>
    <row r="167" spans="1:17">
      <c r="A167" s="23" t="s">
        <v>286</v>
      </c>
      <c r="B167" s="24" t="str">
        <f t="shared" si="64"/>
        <v>ZŠ Komenského Nymburk</v>
      </c>
      <c r="C167" s="40"/>
      <c r="D167" s="41" t="str">
        <f t="shared" si="65"/>
        <v/>
      </c>
      <c r="E167" s="42">
        <v>35.22</v>
      </c>
      <c r="F167" s="41">
        <f t="shared" si="66"/>
        <v>297</v>
      </c>
      <c r="G167" s="77"/>
      <c r="H167" s="41" t="str">
        <f t="shared" si="67"/>
        <v/>
      </c>
      <c r="I167" s="43"/>
      <c r="J167" s="41" t="str">
        <f t="shared" si="68"/>
        <v/>
      </c>
      <c r="K167" s="80"/>
      <c r="L167" s="44" t="str">
        <f t="shared" si="69"/>
        <v xml:space="preserve"> </v>
      </c>
      <c r="M167" s="82"/>
      <c r="N167" s="41" t="str">
        <f t="shared" si="70"/>
        <v/>
      </c>
      <c r="O167" s="45"/>
      <c r="P167" s="41" t="str">
        <f t="shared" si="71"/>
        <v/>
      </c>
      <c r="Q167" s="46"/>
    </row>
    <row r="168" spans="1:17">
      <c r="A168" s="23" t="s">
        <v>287</v>
      </c>
      <c r="B168" s="24" t="str">
        <f t="shared" si="64"/>
        <v>ZŠ Komenského Nymburk</v>
      </c>
      <c r="C168" s="40"/>
      <c r="D168" s="41" t="str">
        <f t="shared" si="65"/>
        <v/>
      </c>
      <c r="E168" s="42">
        <v>37.68</v>
      </c>
      <c r="F168" s="41">
        <f t="shared" si="66"/>
        <v>327</v>
      </c>
      <c r="G168" s="77"/>
      <c r="H168" s="41" t="str">
        <f t="shared" si="67"/>
        <v/>
      </c>
      <c r="I168" s="43"/>
      <c r="J168" s="41" t="str">
        <f t="shared" si="68"/>
        <v/>
      </c>
      <c r="K168" s="80"/>
      <c r="L168" s="44" t="str">
        <f t="shared" si="69"/>
        <v xml:space="preserve"> </v>
      </c>
      <c r="M168" s="82"/>
      <c r="N168" s="41" t="str">
        <f t="shared" si="70"/>
        <v/>
      </c>
      <c r="O168" s="45"/>
      <c r="P168" s="41" t="str">
        <f t="shared" si="71"/>
        <v/>
      </c>
      <c r="Q168" s="46"/>
    </row>
    <row r="169" spans="1:17">
      <c r="A169" s="23" t="s">
        <v>288</v>
      </c>
      <c r="B169" s="24" t="str">
        <f t="shared" si="64"/>
        <v>ZŠ Komenského Nymburk</v>
      </c>
      <c r="C169" s="40"/>
      <c r="D169" s="41" t="str">
        <f t="shared" si="65"/>
        <v/>
      </c>
      <c r="E169" s="42">
        <v>30.81</v>
      </c>
      <c r="F169" s="41">
        <f t="shared" si="66"/>
        <v>245</v>
      </c>
      <c r="G169" s="77"/>
      <c r="H169" s="41" t="str">
        <f t="shared" si="67"/>
        <v/>
      </c>
      <c r="I169" s="43"/>
      <c r="J169" s="41" t="str">
        <f t="shared" si="68"/>
        <v/>
      </c>
      <c r="K169" s="80"/>
      <c r="L169" s="44" t="str">
        <f t="shared" si="69"/>
        <v xml:space="preserve"> </v>
      </c>
      <c r="M169" s="82"/>
      <c r="N169" s="41" t="str">
        <f t="shared" si="70"/>
        <v/>
      </c>
      <c r="O169" s="45"/>
      <c r="P169" s="41" t="str">
        <f t="shared" si="71"/>
        <v/>
      </c>
      <c r="Q169" s="46"/>
    </row>
    <row r="170" spans="1:17">
      <c r="A170" s="49"/>
      <c r="B170" s="14"/>
      <c r="C170" s="50"/>
      <c r="D170" s="36">
        <f>IF(COUNT(D158:D169)&gt;=2,LARGE(D158:D169,1)+LARGE(D158:D169,2),IF(COUNT(D158:D169)=1,LARGE(D158:D169,1),""))</f>
        <v>1037</v>
      </c>
      <c r="E170" s="37"/>
      <c r="F170" s="36">
        <f>IF(COUNT(F158:F169)&gt;=2,LARGE(F158:F169,1)+LARGE(F158:F169,2),IF(COUNT(F158:F169)=1,LARGE(F158:F169,1),""))</f>
        <v>624</v>
      </c>
      <c r="G170" s="78"/>
      <c r="H170" s="36">
        <f>IF(COUNT(H158:H169)&gt;=2,LARGE(H158:H169,1)+LARGE(H158:H169,2),IF(COUNT(H158:H169)=1,LARGE(H158:H169,1),""))</f>
        <v>459</v>
      </c>
      <c r="I170" s="36"/>
      <c r="J170" s="36">
        <f>IF(COUNT(J158:J169)&gt;=2,LARGE(J158:J169,1)+LARGE(J158:J169,2),IF(COUNT(J158:J169)=1,LARGE(J158:J169,1),""))</f>
        <v>601</v>
      </c>
      <c r="K170" s="69"/>
      <c r="L170" s="38"/>
      <c r="M170" s="72"/>
      <c r="N170" s="36">
        <f>IF(COUNT(N158:N169)&gt;=2,LARGE(N158:N169,1)+LARGE(N158:N169,2),IF(COUNT(N158:N169)=1,LARGE(N158:N169,1),""))</f>
        <v>831</v>
      </c>
      <c r="O170" s="39"/>
      <c r="P170" s="36">
        <f>IF((COUNT(P158:P169)&gt;=1),LARGE(P158:P169,1),"")</f>
        <v>415</v>
      </c>
      <c r="Q170" s="25">
        <f>IF(OR(D170&lt;&gt;"",F170&lt;&gt;"",H170&lt;&gt;"",J170&lt;&gt;"",N170&lt;&gt;"",P170&lt;&gt;""),SUM(D170,F170,H170,J170,N170,P170),"")</f>
        <v>3967</v>
      </c>
    </row>
    <row r="171" spans="1:17">
      <c r="A171" s="51"/>
      <c r="B171" s="52"/>
      <c r="C171" s="53"/>
      <c r="D171" s="47" t="str">
        <f t="shared" si="65"/>
        <v/>
      </c>
      <c r="E171" s="54"/>
      <c r="F171" s="47" t="str">
        <f t="shared" si="66"/>
        <v/>
      </c>
      <c r="G171" s="47"/>
      <c r="H171" s="47" t="str">
        <f t="shared" si="67"/>
        <v/>
      </c>
      <c r="I171" s="55"/>
      <c r="J171" s="47" t="str">
        <f t="shared" si="68"/>
        <v/>
      </c>
      <c r="K171" s="81"/>
      <c r="L171" s="48" t="str">
        <f t="shared" si="69"/>
        <v xml:space="preserve"> </v>
      </c>
      <c r="M171" s="83"/>
      <c r="N171" s="47" t="str">
        <f>IF(OR(AND(K171=1,M171&gt;34),K171=2,AND(K171=3,M171&lt;2.7)),TRUNC(0.19889*(POWER((185-(K171*60+M171)),1.88))),IF(AND(K171&gt;2,M171&gt;2.6),0,""))</f>
        <v/>
      </c>
      <c r="O171" s="56"/>
      <c r="P171" s="47" t="str">
        <f t="shared" si="71"/>
        <v/>
      </c>
      <c r="Q171" s="47"/>
    </row>
    <row r="172" spans="1:17">
      <c r="A172" s="23" t="s">
        <v>289</v>
      </c>
      <c r="B172" s="23" t="s">
        <v>46</v>
      </c>
      <c r="C172" s="40">
        <v>8.9</v>
      </c>
      <c r="D172" s="41">
        <f>IF(AND(C172&gt;6.4,C172&lt;12.7),TRUNC(46.0849*(POWER((12.76-C172),1.81))),IF(C172&gt;12.6,0,""))</f>
        <v>531</v>
      </c>
      <c r="E172" s="42"/>
      <c r="F172" s="41" t="str">
        <f>IF(AND(E172&gt;8.13,E172&lt;71.05),ROUND((7.858*POWER(E172-8.02,1.1)),0),IF(AND(E172&gt;0,E172&lt;8.14),0,""))</f>
        <v/>
      </c>
      <c r="G172" s="76"/>
      <c r="H172" s="41" t="str">
        <f>IF(AND(G172&gt;213,G172&lt;700),TRUNC((0.188807*POWER(G172-210,1.41))),IF(AND(G172&gt;0,G172&lt;214),0,""))</f>
        <v/>
      </c>
      <c r="I172" s="43"/>
      <c r="J172" s="41" t="str">
        <f>IF(AND(I172&gt;75,I172&lt;210),TRUNC((1.84523*POWER(I172-75,1.348))),IF(AND(I172&gt;0,I172&lt;76),0,""))</f>
        <v/>
      </c>
      <c r="K172" s="80"/>
      <c r="L172" s="44" t="str">
        <f>IF(K172&gt;0,":"," ")</f>
        <v xml:space="preserve"> </v>
      </c>
      <c r="M172" s="82"/>
      <c r="N172" s="41" t="str">
        <f>IF(OR(AND(K172=1,M172&gt;34),K172=2,AND(K172=3,M172&lt;2.7)),TRUNC(0.19889*(POWER((185-(K172*60+M172)),1.88))),IF(AND(K172&gt;2,M172&gt;2.6),0,""))</f>
        <v/>
      </c>
      <c r="O172" s="45">
        <v>35.299999999999997</v>
      </c>
      <c r="P172" s="41">
        <f>IF(AND(O172&gt;28.9,O172&lt;49.6),TRUNC(3.84286*(POWER((50-O172),1.81))),IF(O172&gt;49.5,0,""))</f>
        <v>498</v>
      </c>
      <c r="Q172" s="46"/>
    </row>
    <row r="173" spans="1:17">
      <c r="A173" s="23" t="s">
        <v>321</v>
      </c>
      <c r="B173" s="24" t="str">
        <f t="shared" ref="B173:B183" si="72">IF(AND(A173&lt;&gt;"",B172&lt;&gt;""),B172,"")</f>
        <v>ZŠ Městec Králové</v>
      </c>
      <c r="C173" s="40">
        <v>9.9</v>
      </c>
      <c r="D173" s="41">
        <f t="shared" ref="D173:D185" si="73">IF(AND(C173&gt;6.4,C173&lt;12.7),TRUNC(46.0849*(POWER((12.76-C173),1.81))),IF(C173&gt;12.6,0,""))</f>
        <v>308</v>
      </c>
      <c r="E173" s="42"/>
      <c r="F173" s="41" t="str">
        <f t="shared" ref="F173:F185" si="74">IF(AND(E173&gt;8.13,E173&lt;71.05),ROUND((7.858*POWER(E173-8.02,1.1)),0),IF(AND(E173&gt;0,E173&lt;8.14),0,""))</f>
        <v/>
      </c>
      <c r="G173" s="77"/>
      <c r="H173" s="41" t="str">
        <f t="shared" ref="H173:H185" si="75">IF(AND(G173&gt;213,G173&lt;700),TRUNC((0.188807*POWER(G173-210,1.41))),IF(AND(G173&gt;0,G173&lt;214),0,""))</f>
        <v/>
      </c>
      <c r="I173" s="43"/>
      <c r="J173" s="41" t="str">
        <f t="shared" ref="J173:J185" si="76">IF(AND(I173&gt;75,I173&lt;210),TRUNC((1.84523*POWER(I173-75,1.348))),IF(AND(I173&gt;0,I173&lt;76),0,""))</f>
        <v/>
      </c>
      <c r="K173" s="80">
        <v>2</v>
      </c>
      <c r="L173" s="44" t="str">
        <f t="shared" ref="L173:L185" si="77">IF(K173&gt;0,":"," ")</f>
        <v>:</v>
      </c>
      <c r="M173" s="82">
        <v>15.9</v>
      </c>
      <c r="N173" s="41">
        <f t="shared" ref="N173:N183" si="78">IF(OR(AND(K173=1,M173&gt;34),K173=2,AND(K173=3,M173&lt;2.7)),TRUNC(0.19889*(POWER((185-(K173*60+M173)),1.88))),IF(AND(K173&gt;2,M173&gt;2.6),0,""))</f>
        <v>300</v>
      </c>
      <c r="O173" s="45"/>
      <c r="P173" s="41" t="str">
        <f t="shared" ref="P173:P185" si="79">IF(AND(O173&gt;28.9,O173&lt;49.6),TRUNC(3.84286*(POWER((50-O173),1.81))),IF(O173&gt;49.5,0,""))</f>
        <v/>
      </c>
      <c r="Q173" s="46"/>
    </row>
    <row r="174" spans="1:17">
      <c r="A174" s="23" t="s">
        <v>290</v>
      </c>
      <c r="B174" s="24" t="str">
        <f t="shared" si="72"/>
        <v>ZŠ Městec Králové</v>
      </c>
      <c r="C174" s="40">
        <v>9.4</v>
      </c>
      <c r="D174" s="41">
        <f t="shared" si="73"/>
        <v>413</v>
      </c>
      <c r="E174" s="42"/>
      <c r="F174" s="41" t="str">
        <f t="shared" si="74"/>
        <v/>
      </c>
      <c r="G174" s="77">
        <v>332</v>
      </c>
      <c r="H174" s="41">
        <f t="shared" si="75"/>
        <v>165</v>
      </c>
      <c r="I174" s="43"/>
      <c r="J174" s="41" t="str">
        <f t="shared" si="76"/>
        <v/>
      </c>
      <c r="K174" s="80"/>
      <c r="L174" s="44" t="str">
        <f t="shared" si="77"/>
        <v xml:space="preserve"> </v>
      </c>
      <c r="M174" s="82"/>
      <c r="N174" s="41" t="str">
        <f t="shared" si="78"/>
        <v/>
      </c>
      <c r="O174" s="45"/>
      <c r="P174" s="41" t="str">
        <f t="shared" si="79"/>
        <v/>
      </c>
      <c r="Q174" s="46"/>
    </row>
    <row r="175" spans="1:17">
      <c r="A175" s="23" t="s">
        <v>291</v>
      </c>
      <c r="B175" s="24" t="str">
        <f t="shared" si="72"/>
        <v>ZŠ Městec Králové</v>
      </c>
      <c r="C175" s="40"/>
      <c r="D175" s="41" t="str">
        <f t="shared" si="73"/>
        <v/>
      </c>
      <c r="E175" s="42"/>
      <c r="F175" s="41" t="str">
        <f t="shared" si="74"/>
        <v/>
      </c>
      <c r="G175" s="77"/>
      <c r="H175" s="41" t="str">
        <f t="shared" si="75"/>
        <v/>
      </c>
      <c r="I175" s="43"/>
      <c r="J175" s="41" t="str">
        <f t="shared" si="76"/>
        <v/>
      </c>
      <c r="K175" s="80"/>
      <c r="L175" s="44" t="str">
        <f t="shared" si="77"/>
        <v xml:space="preserve"> </v>
      </c>
      <c r="M175" s="82"/>
      <c r="N175" s="41" t="str">
        <f t="shared" si="78"/>
        <v/>
      </c>
      <c r="O175" s="45"/>
      <c r="P175" s="41" t="str">
        <f t="shared" si="79"/>
        <v/>
      </c>
      <c r="Q175" s="46"/>
    </row>
    <row r="176" spans="1:17">
      <c r="A176" s="23" t="s">
        <v>292</v>
      </c>
      <c r="B176" s="24" t="str">
        <f t="shared" si="72"/>
        <v>ZŠ Městec Králové</v>
      </c>
      <c r="C176" s="40"/>
      <c r="D176" s="41" t="str">
        <f t="shared" si="73"/>
        <v/>
      </c>
      <c r="E176" s="42"/>
      <c r="F176" s="41" t="str">
        <f t="shared" si="74"/>
        <v/>
      </c>
      <c r="G176" s="77"/>
      <c r="H176" s="41" t="str">
        <f t="shared" si="75"/>
        <v/>
      </c>
      <c r="I176" s="43">
        <v>100</v>
      </c>
      <c r="J176" s="41">
        <f t="shared" si="76"/>
        <v>141</v>
      </c>
      <c r="K176" s="80">
        <v>2</v>
      </c>
      <c r="L176" s="44" t="str">
        <f t="shared" si="77"/>
        <v>:</v>
      </c>
      <c r="M176" s="82">
        <v>32.700000000000003</v>
      </c>
      <c r="N176" s="41">
        <f t="shared" si="78"/>
        <v>136</v>
      </c>
      <c r="O176" s="45"/>
      <c r="P176" s="41" t="str">
        <f t="shared" si="79"/>
        <v/>
      </c>
      <c r="Q176" s="46"/>
    </row>
    <row r="177" spans="1:17">
      <c r="A177" s="23" t="s">
        <v>293</v>
      </c>
      <c r="B177" s="24" t="str">
        <f t="shared" si="72"/>
        <v>ZŠ Městec Králové</v>
      </c>
      <c r="C177" s="40"/>
      <c r="D177" s="41" t="str">
        <f t="shared" si="73"/>
        <v/>
      </c>
      <c r="E177" s="42"/>
      <c r="F177" s="41" t="str">
        <f t="shared" si="74"/>
        <v/>
      </c>
      <c r="G177" s="77"/>
      <c r="H177" s="41" t="str">
        <f t="shared" si="75"/>
        <v/>
      </c>
      <c r="I177" s="43">
        <v>125</v>
      </c>
      <c r="J177" s="41">
        <f t="shared" si="76"/>
        <v>359</v>
      </c>
      <c r="K177" s="80"/>
      <c r="L177" s="44" t="str">
        <f t="shared" si="77"/>
        <v xml:space="preserve"> </v>
      </c>
      <c r="M177" s="82"/>
      <c r="N177" s="41" t="str">
        <f t="shared" si="78"/>
        <v/>
      </c>
      <c r="O177" s="45"/>
      <c r="P177" s="41" t="str">
        <f t="shared" si="79"/>
        <v/>
      </c>
      <c r="Q177" s="46"/>
    </row>
    <row r="178" spans="1:17">
      <c r="A178" s="23" t="s">
        <v>338</v>
      </c>
      <c r="B178" s="24" t="str">
        <f t="shared" si="72"/>
        <v>ZŠ Městec Králové</v>
      </c>
      <c r="C178" s="40"/>
      <c r="D178" s="41" t="str">
        <f t="shared" si="73"/>
        <v/>
      </c>
      <c r="E178" s="42"/>
      <c r="F178" s="41" t="str">
        <f t="shared" si="74"/>
        <v/>
      </c>
      <c r="G178" s="77"/>
      <c r="H178" s="41" t="str">
        <f t="shared" si="75"/>
        <v/>
      </c>
      <c r="I178" s="43">
        <v>110</v>
      </c>
      <c r="J178" s="41">
        <f t="shared" si="76"/>
        <v>222</v>
      </c>
      <c r="K178" s="80"/>
      <c r="L178" s="44" t="str">
        <f t="shared" si="77"/>
        <v xml:space="preserve"> </v>
      </c>
      <c r="M178" s="82"/>
      <c r="N178" s="41" t="str">
        <f t="shared" si="78"/>
        <v/>
      </c>
      <c r="O178" s="45"/>
      <c r="P178" s="41" t="str">
        <f t="shared" si="79"/>
        <v/>
      </c>
      <c r="Q178" s="46"/>
    </row>
    <row r="179" spans="1:17">
      <c r="A179" s="23" t="s">
        <v>320</v>
      </c>
      <c r="B179" s="24" t="str">
        <f t="shared" si="72"/>
        <v>ZŠ Městec Králové</v>
      </c>
      <c r="C179" s="40"/>
      <c r="D179" s="41" t="str">
        <f t="shared" si="73"/>
        <v/>
      </c>
      <c r="E179" s="42"/>
      <c r="F179" s="41" t="str">
        <f t="shared" si="74"/>
        <v/>
      </c>
      <c r="G179" s="77">
        <v>373</v>
      </c>
      <c r="H179" s="41">
        <f t="shared" si="75"/>
        <v>248</v>
      </c>
      <c r="I179" s="43"/>
      <c r="J179" s="41" t="str">
        <f t="shared" si="76"/>
        <v/>
      </c>
      <c r="K179" s="80"/>
      <c r="L179" s="44" t="str">
        <f t="shared" si="77"/>
        <v xml:space="preserve"> </v>
      </c>
      <c r="M179" s="82"/>
      <c r="N179" s="41" t="str">
        <f t="shared" si="78"/>
        <v/>
      </c>
      <c r="O179" s="45"/>
      <c r="P179" s="41" t="str">
        <f t="shared" si="79"/>
        <v/>
      </c>
      <c r="Q179" s="46"/>
    </row>
    <row r="180" spans="1:17">
      <c r="A180" s="23" t="s">
        <v>294</v>
      </c>
      <c r="B180" s="24" t="str">
        <f t="shared" si="72"/>
        <v>ZŠ Městec Králové</v>
      </c>
      <c r="C180" s="40"/>
      <c r="D180" s="41" t="str">
        <f t="shared" si="73"/>
        <v/>
      </c>
      <c r="E180" s="42">
        <v>30.09</v>
      </c>
      <c r="F180" s="41">
        <f t="shared" si="74"/>
        <v>236</v>
      </c>
      <c r="G180" s="77">
        <v>329</v>
      </c>
      <c r="H180" s="41">
        <f t="shared" si="75"/>
        <v>159</v>
      </c>
      <c r="I180" s="43"/>
      <c r="J180" s="41" t="str">
        <f t="shared" si="76"/>
        <v/>
      </c>
      <c r="K180" s="80"/>
      <c r="L180" s="44" t="str">
        <f t="shared" si="77"/>
        <v xml:space="preserve"> </v>
      </c>
      <c r="M180" s="82"/>
      <c r="N180" s="41" t="str">
        <f t="shared" si="78"/>
        <v/>
      </c>
      <c r="O180" s="45"/>
      <c r="P180" s="41" t="str">
        <f t="shared" si="79"/>
        <v/>
      </c>
      <c r="Q180" s="46"/>
    </row>
    <row r="181" spans="1:17">
      <c r="A181" s="23" t="s">
        <v>295</v>
      </c>
      <c r="B181" s="24" t="str">
        <f t="shared" si="72"/>
        <v>ZŠ Městec Králové</v>
      </c>
      <c r="C181" s="40"/>
      <c r="D181" s="41" t="str">
        <f t="shared" si="73"/>
        <v/>
      </c>
      <c r="E181" s="42">
        <v>23.75</v>
      </c>
      <c r="F181" s="41">
        <f t="shared" si="74"/>
        <v>163</v>
      </c>
      <c r="G181" s="77"/>
      <c r="H181" s="41" t="str">
        <f t="shared" si="75"/>
        <v/>
      </c>
      <c r="I181" s="43"/>
      <c r="J181" s="41" t="str">
        <f t="shared" si="76"/>
        <v/>
      </c>
      <c r="K181" s="80"/>
      <c r="L181" s="44" t="str">
        <f t="shared" si="77"/>
        <v xml:space="preserve"> </v>
      </c>
      <c r="M181" s="82"/>
      <c r="N181" s="41" t="str">
        <f t="shared" si="78"/>
        <v/>
      </c>
      <c r="O181" s="45"/>
      <c r="P181" s="41" t="str">
        <f t="shared" si="79"/>
        <v/>
      </c>
      <c r="Q181" s="46"/>
    </row>
    <row r="182" spans="1:17">
      <c r="A182" s="23" t="s">
        <v>296</v>
      </c>
      <c r="B182" s="24" t="str">
        <f t="shared" si="72"/>
        <v>ZŠ Městec Králové</v>
      </c>
      <c r="C182" s="40"/>
      <c r="D182" s="41" t="str">
        <f t="shared" si="73"/>
        <v/>
      </c>
      <c r="E182" s="42">
        <v>26.86</v>
      </c>
      <c r="F182" s="41">
        <f t="shared" si="74"/>
        <v>199</v>
      </c>
      <c r="G182" s="77"/>
      <c r="H182" s="41" t="str">
        <f t="shared" si="75"/>
        <v/>
      </c>
      <c r="I182" s="43"/>
      <c r="J182" s="41" t="str">
        <f t="shared" si="76"/>
        <v/>
      </c>
      <c r="K182" s="80">
        <v>2</v>
      </c>
      <c r="L182" s="44" t="str">
        <f t="shared" si="77"/>
        <v>:</v>
      </c>
      <c r="M182" s="82">
        <v>2</v>
      </c>
      <c r="N182" s="41">
        <f t="shared" si="78"/>
        <v>480</v>
      </c>
      <c r="O182" s="45"/>
      <c r="P182" s="41" t="str">
        <f t="shared" si="79"/>
        <v/>
      </c>
      <c r="Q182" s="46"/>
    </row>
    <row r="183" spans="1:17">
      <c r="A183" s="23"/>
      <c r="B183" s="24" t="str">
        <f t="shared" si="72"/>
        <v/>
      </c>
      <c r="C183" s="40"/>
      <c r="D183" s="41" t="str">
        <f t="shared" si="73"/>
        <v/>
      </c>
      <c r="E183" s="42"/>
      <c r="F183" s="41" t="str">
        <f t="shared" si="74"/>
        <v/>
      </c>
      <c r="G183" s="77"/>
      <c r="H183" s="41" t="str">
        <f t="shared" si="75"/>
        <v/>
      </c>
      <c r="I183" s="43"/>
      <c r="J183" s="41" t="str">
        <f t="shared" si="76"/>
        <v/>
      </c>
      <c r="K183" s="80"/>
      <c r="L183" s="44" t="str">
        <f t="shared" si="77"/>
        <v xml:space="preserve"> </v>
      </c>
      <c r="M183" s="82"/>
      <c r="N183" s="41" t="str">
        <f t="shared" si="78"/>
        <v/>
      </c>
      <c r="O183" s="45"/>
      <c r="P183" s="41" t="str">
        <f t="shared" si="79"/>
        <v/>
      </c>
      <c r="Q183" s="46"/>
    </row>
    <row r="184" spans="1:17">
      <c r="A184" s="49"/>
      <c r="B184" s="14"/>
      <c r="C184" s="50"/>
      <c r="D184" s="36">
        <f>IF(COUNT(D172:D183)&gt;=2,LARGE(D172:D183,1)+LARGE(D172:D183,2),IF(COUNT(D172:D183)=1,LARGE(D172:D183,1),""))</f>
        <v>944</v>
      </c>
      <c r="E184" s="37"/>
      <c r="F184" s="36">
        <f>IF(COUNT(F172:F183)&gt;=2,LARGE(F172:F183,1)+LARGE(F172:F183,2),IF(COUNT(F172:F183)=1,LARGE(F172:F183,1),""))</f>
        <v>435</v>
      </c>
      <c r="G184" s="78"/>
      <c r="H184" s="36">
        <f>IF(COUNT(H172:H183)&gt;=2,LARGE(H172:H183,1)+LARGE(H172:H183,2),IF(COUNT(H172:H183)=1,LARGE(H172:H183,1),""))</f>
        <v>413</v>
      </c>
      <c r="I184" s="36"/>
      <c r="J184" s="36">
        <f>IF(COUNT(J172:J183)&gt;=2,LARGE(J172:J183,1)+LARGE(J172:J183,2),IF(COUNT(J172:J183)=1,LARGE(J172:J183,1),""))</f>
        <v>581</v>
      </c>
      <c r="K184" s="69"/>
      <c r="L184" s="38"/>
      <c r="M184" s="72"/>
      <c r="N184" s="36">
        <f>IF(COUNT(N172:N183)&gt;=2,LARGE(N172:N183,1)+LARGE(N172:N183,2),IF(COUNT(N172:N183)=1,LARGE(N172:N183,1),""))</f>
        <v>780</v>
      </c>
      <c r="O184" s="39"/>
      <c r="P184" s="36">
        <f>IF((COUNT(P172:P183)&gt;=1),LARGE(P172:P183,1),"")</f>
        <v>498</v>
      </c>
      <c r="Q184" s="25">
        <f>IF(OR(D184&lt;&gt;"",F184&lt;&gt;"",H184&lt;&gt;"",J184&lt;&gt;"",N184&lt;&gt;"",P184&lt;&gt;""),SUM(D184,F184,H184,J184,N184,P184),"")</f>
        <v>3651</v>
      </c>
    </row>
    <row r="185" spans="1:17">
      <c r="A185" s="51"/>
      <c r="B185" s="52"/>
      <c r="C185" s="53"/>
      <c r="D185" s="47" t="str">
        <f t="shared" si="73"/>
        <v/>
      </c>
      <c r="E185" s="54"/>
      <c r="F185" s="47" t="str">
        <f t="shared" si="74"/>
        <v/>
      </c>
      <c r="G185" s="47"/>
      <c r="H185" s="47" t="str">
        <f t="shared" si="75"/>
        <v/>
      </c>
      <c r="I185" s="55"/>
      <c r="J185" s="47" t="str">
        <f t="shared" si="76"/>
        <v/>
      </c>
      <c r="K185" s="81"/>
      <c r="L185" s="48" t="str">
        <f t="shared" si="77"/>
        <v xml:space="preserve"> </v>
      </c>
      <c r="M185" s="83"/>
      <c r="N185" s="47" t="str">
        <f>IF(OR(AND(K185=1,M185&gt;34),K185=2,AND(K185=3,M185&lt;2.7)),TRUNC(0.19889*(POWER((185-(K185*60+M185)),1.88))),IF(AND(K185&gt;2,M185&gt;2.6),0,""))</f>
        <v/>
      </c>
      <c r="O185" s="56"/>
      <c r="P185" s="47" t="str">
        <f t="shared" si="79"/>
        <v/>
      </c>
      <c r="Q185" s="47"/>
    </row>
    <row r="186" spans="1:17">
      <c r="A186" s="23" t="s">
        <v>297</v>
      </c>
      <c r="B186" s="23" t="s">
        <v>55</v>
      </c>
      <c r="C186" s="40">
        <v>9.3000000000000007</v>
      </c>
      <c r="D186" s="41">
        <f>IF(AND(C186&gt;6.4,C186&lt;12.7),TRUNC(46.0849*(POWER((12.76-C186),1.81))),IF(C186&gt;12.6,0,""))</f>
        <v>435</v>
      </c>
      <c r="E186" s="42"/>
      <c r="F186" s="41" t="str">
        <f>IF(AND(E186&gt;8.13,E186&lt;71.05),ROUND((7.858*POWER(E186-8.02,1.1)),0),IF(AND(E186&gt;0,E186&lt;8.14),0,""))</f>
        <v/>
      </c>
      <c r="G186" s="76"/>
      <c r="H186" s="41" t="str">
        <f>IF(AND(G186&gt;213,G186&lt;700),TRUNC((0.188807*POWER(G186-210,1.41))),IF(AND(G186&gt;0,G186&lt;214),0,""))</f>
        <v/>
      </c>
      <c r="I186" s="43">
        <v>125</v>
      </c>
      <c r="J186" s="41">
        <f>IF(AND(I186&gt;75,I186&lt;210),TRUNC((1.84523*POWER(I186-75,1.348))),IF(AND(I186&gt;0,I186&lt;76),0,""))</f>
        <v>359</v>
      </c>
      <c r="K186" s="80"/>
      <c r="L186" s="44" t="str">
        <f>IF(K186&gt;0,":"," ")</f>
        <v xml:space="preserve"> </v>
      </c>
      <c r="M186" s="82"/>
      <c r="N186" s="41" t="str">
        <f>IF(OR(AND(K186=1,M186&gt;34),K186=2,AND(K186=3,M186&lt;2.7)),TRUNC(0.19889*(POWER((185-(K186*60+M186)),1.88))),IF(AND(K186&gt;2,M186&gt;2.6),0,""))</f>
        <v/>
      </c>
      <c r="O186" s="45"/>
      <c r="P186" s="41" t="str">
        <f>IF(AND(O186&gt;28.9,O186&lt;49.6),TRUNC(3.84286*(POWER((50-O186),1.81))),IF(O186&gt;49.5,0,""))</f>
        <v/>
      </c>
      <c r="Q186" s="46"/>
    </row>
    <row r="187" spans="1:17">
      <c r="A187" s="23" t="s">
        <v>298</v>
      </c>
      <c r="B187" s="24" t="str">
        <f t="shared" ref="B187:B197" si="80">IF(AND(A187&lt;&gt;"",B186&lt;&gt;""),B186,"")</f>
        <v>ZŠ a MŠ Juventa Milovice</v>
      </c>
      <c r="C187" s="40"/>
      <c r="D187" s="41" t="str">
        <f t="shared" ref="D187:D199" si="81">IF(AND(C187&gt;6.4,C187&lt;12.7),TRUNC(46.0849*(POWER((12.76-C187),1.81))),IF(C187&gt;12.6,0,""))</f>
        <v/>
      </c>
      <c r="E187" s="42"/>
      <c r="F187" s="41" t="str">
        <f t="shared" ref="F187:F199" si="82">IF(AND(E187&gt;8.13,E187&lt;71.05),ROUND((7.858*POWER(E187-8.02,1.1)),0),IF(AND(E187&gt;0,E187&lt;8.14),0,""))</f>
        <v/>
      </c>
      <c r="G187" s="77"/>
      <c r="H187" s="41" t="str">
        <f t="shared" ref="H187:H199" si="83">IF(AND(G187&gt;213,G187&lt;700),TRUNC((0.188807*POWER(G187-210,1.41))),IF(AND(G187&gt;0,G187&lt;214),0,""))</f>
        <v/>
      </c>
      <c r="I187" s="43"/>
      <c r="J187" s="41" t="str">
        <f t="shared" ref="J187:J199" si="84">IF(AND(I187&gt;75,I187&lt;210),TRUNC((1.84523*POWER(I187-75,1.348))),IF(AND(I187&gt;0,I187&lt;76),0,""))</f>
        <v/>
      </c>
      <c r="K187" s="80"/>
      <c r="L187" s="44" t="str">
        <f t="shared" ref="L187:L199" si="85">IF(K187&gt;0,":"," ")</f>
        <v xml:space="preserve"> </v>
      </c>
      <c r="M187" s="82"/>
      <c r="N187" s="41" t="str">
        <f t="shared" ref="N187:N197" si="86">IF(OR(AND(K187=1,M187&gt;34),K187=2,AND(K187=3,M187&lt;2.7)),TRUNC(0.19889*(POWER((185-(K187*60+M187)),1.88))),IF(AND(K187&gt;2,M187&gt;2.6),0,""))</f>
        <v/>
      </c>
      <c r="O187" s="45"/>
      <c r="P187" s="41" t="str">
        <f t="shared" ref="P187:P199" si="87">IF(AND(O187&gt;28.9,O187&lt;49.6),TRUNC(3.84286*(POWER((50-O187),1.81))),IF(O187&gt;49.5,0,""))</f>
        <v/>
      </c>
      <c r="Q187" s="46"/>
    </row>
    <row r="188" spans="1:17">
      <c r="A188" s="23" t="s">
        <v>299</v>
      </c>
      <c r="B188" s="24" t="str">
        <f t="shared" si="80"/>
        <v>ZŠ a MŠ Juventa Milovice</v>
      </c>
      <c r="C188" s="40">
        <v>9.3000000000000007</v>
      </c>
      <c r="D188" s="41">
        <f t="shared" si="81"/>
        <v>435</v>
      </c>
      <c r="E188" s="42"/>
      <c r="F188" s="41" t="str">
        <f t="shared" si="82"/>
        <v/>
      </c>
      <c r="G188" s="77">
        <v>345</v>
      </c>
      <c r="H188" s="41">
        <f t="shared" si="83"/>
        <v>190</v>
      </c>
      <c r="I188" s="43"/>
      <c r="J188" s="41" t="str">
        <f t="shared" si="84"/>
        <v/>
      </c>
      <c r="K188" s="80"/>
      <c r="L188" s="44" t="str">
        <f t="shared" si="85"/>
        <v xml:space="preserve"> </v>
      </c>
      <c r="M188" s="82"/>
      <c r="N188" s="41" t="str">
        <f t="shared" si="86"/>
        <v/>
      </c>
      <c r="O188" s="45"/>
      <c r="P188" s="41" t="str">
        <f t="shared" si="87"/>
        <v/>
      </c>
      <c r="Q188" s="46"/>
    </row>
    <row r="189" spans="1:17">
      <c r="A189" s="23" t="s">
        <v>300</v>
      </c>
      <c r="B189" s="24" t="str">
        <f t="shared" si="80"/>
        <v>ZŠ a MŠ Juventa Milovice</v>
      </c>
      <c r="C189" s="40"/>
      <c r="D189" s="41" t="str">
        <f t="shared" si="81"/>
        <v/>
      </c>
      <c r="E189" s="42"/>
      <c r="F189" s="41" t="str">
        <f t="shared" si="82"/>
        <v/>
      </c>
      <c r="G189" s="77"/>
      <c r="H189" s="41" t="str">
        <f t="shared" si="83"/>
        <v/>
      </c>
      <c r="I189" s="43">
        <v>125</v>
      </c>
      <c r="J189" s="41">
        <f t="shared" si="84"/>
        <v>359</v>
      </c>
      <c r="K189" s="80">
        <v>2</v>
      </c>
      <c r="L189" s="44" t="str">
        <f t="shared" si="85"/>
        <v>:</v>
      </c>
      <c r="M189" s="82">
        <v>3</v>
      </c>
      <c r="N189" s="41">
        <f t="shared" si="86"/>
        <v>465</v>
      </c>
      <c r="O189" s="45"/>
      <c r="P189" s="41" t="str">
        <f t="shared" si="87"/>
        <v/>
      </c>
      <c r="Q189" s="46"/>
    </row>
    <row r="190" spans="1:17">
      <c r="A190" s="23" t="s">
        <v>301</v>
      </c>
      <c r="B190" s="24" t="str">
        <f t="shared" si="80"/>
        <v>ZŠ a MŠ Juventa Milovice</v>
      </c>
      <c r="C190" s="40"/>
      <c r="D190" s="41" t="str">
        <f t="shared" si="81"/>
        <v/>
      </c>
      <c r="E190" s="42"/>
      <c r="F190" s="41" t="str">
        <f t="shared" si="82"/>
        <v/>
      </c>
      <c r="G190" s="77">
        <v>362</v>
      </c>
      <c r="H190" s="41">
        <f t="shared" si="83"/>
        <v>225</v>
      </c>
      <c r="I190" s="43"/>
      <c r="J190" s="41" t="str">
        <f t="shared" si="84"/>
        <v/>
      </c>
      <c r="K190" s="80">
        <v>2</v>
      </c>
      <c r="L190" s="44" t="str">
        <f t="shared" si="85"/>
        <v>:</v>
      </c>
      <c r="M190" s="82">
        <v>7.7</v>
      </c>
      <c r="N190" s="41">
        <f t="shared" si="86"/>
        <v>401</v>
      </c>
      <c r="O190" s="45"/>
      <c r="P190" s="41" t="str">
        <f t="shared" si="87"/>
        <v/>
      </c>
      <c r="Q190" s="46"/>
    </row>
    <row r="191" spans="1:17">
      <c r="A191" s="23" t="s">
        <v>302</v>
      </c>
      <c r="B191" s="24" t="str">
        <f t="shared" si="80"/>
        <v>ZŠ a MŠ Juventa Milovice</v>
      </c>
      <c r="C191" s="40"/>
      <c r="D191" s="41" t="str">
        <f t="shared" si="81"/>
        <v/>
      </c>
      <c r="E191" s="42"/>
      <c r="F191" s="41" t="str">
        <f t="shared" si="82"/>
        <v/>
      </c>
      <c r="G191" s="77"/>
      <c r="H191" s="41" t="str">
        <f t="shared" si="83"/>
        <v/>
      </c>
      <c r="I191" s="43"/>
      <c r="J191" s="41" t="str">
        <f t="shared" si="84"/>
        <v/>
      </c>
      <c r="K191" s="80">
        <v>2</v>
      </c>
      <c r="L191" s="44" t="str">
        <f t="shared" si="85"/>
        <v>:</v>
      </c>
      <c r="M191" s="82">
        <v>24.4</v>
      </c>
      <c r="N191" s="41">
        <f t="shared" si="86"/>
        <v>210</v>
      </c>
      <c r="O191" s="45"/>
      <c r="P191" s="41" t="str">
        <f t="shared" si="87"/>
        <v/>
      </c>
      <c r="Q191" s="46"/>
    </row>
    <row r="192" spans="1:17">
      <c r="A192" s="23" t="s">
        <v>303</v>
      </c>
      <c r="B192" s="24" t="str">
        <f t="shared" si="80"/>
        <v>ZŠ a MŠ Juventa Milovice</v>
      </c>
      <c r="C192" s="40"/>
      <c r="D192" s="41" t="str">
        <f t="shared" si="81"/>
        <v/>
      </c>
      <c r="E192" s="42"/>
      <c r="F192" s="41" t="str">
        <f t="shared" si="82"/>
        <v/>
      </c>
      <c r="G192" s="77"/>
      <c r="H192" s="41" t="str">
        <f t="shared" si="83"/>
        <v/>
      </c>
      <c r="I192" s="43">
        <v>120</v>
      </c>
      <c r="J192" s="41">
        <f t="shared" si="84"/>
        <v>312</v>
      </c>
      <c r="K192" s="80"/>
      <c r="L192" s="44" t="str">
        <f t="shared" si="85"/>
        <v xml:space="preserve"> </v>
      </c>
      <c r="M192" s="82"/>
      <c r="N192" s="41" t="str">
        <f t="shared" si="86"/>
        <v/>
      </c>
      <c r="O192" s="45"/>
      <c r="P192" s="41" t="str">
        <f t="shared" si="87"/>
        <v/>
      </c>
      <c r="Q192" s="46"/>
    </row>
    <row r="193" spans="1:17">
      <c r="A193" s="23" t="s">
        <v>304</v>
      </c>
      <c r="B193" s="24" t="str">
        <f t="shared" si="80"/>
        <v>ZŠ a MŠ Juventa Milovice</v>
      </c>
      <c r="C193" s="40"/>
      <c r="D193" s="41" t="str">
        <f t="shared" si="81"/>
        <v/>
      </c>
      <c r="E193" s="42">
        <v>17.77</v>
      </c>
      <c r="F193" s="41">
        <f t="shared" si="82"/>
        <v>96</v>
      </c>
      <c r="G193" s="77">
        <v>320</v>
      </c>
      <c r="H193" s="41">
        <f t="shared" si="83"/>
        <v>142</v>
      </c>
      <c r="I193" s="43"/>
      <c r="J193" s="41" t="str">
        <f t="shared" si="84"/>
        <v/>
      </c>
      <c r="K193" s="80"/>
      <c r="L193" s="44" t="str">
        <f t="shared" si="85"/>
        <v xml:space="preserve"> </v>
      </c>
      <c r="M193" s="82"/>
      <c r="N193" s="41" t="str">
        <f t="shared" si="86"/>
        <v/>
      </c>
      <c r="O193" s="45"/>
      <c r="P193" s="41" t="str">
        <f t="shared" si="87"/>
        <v/>
      </c>
      <c r="Q193" s="46"/>
    </row>
    <row r="194" spans="1:17">
      <c r="A194" s="23" t="s">
        <v>305</v>
      </c>
      <c r="B194" s="24" t="str">
        <f t="shared" si="80"/>
        <v>ZŠ a MŠ Juventa Milovice</v>
      </c>
      <c r="C194" s="40"/>
      <c r="D194" s="41" t="str">
        <f t="shared" si="81"/>
        <v/>
      </c>
      <c r="E194" s="42">
        <v>36.15</v>
      </c>
      <c r="F194" s="41">
        <f t="shared" si="82"/>
        <v>309</v>
      </c>
      <c r="G194" s="77"/>
      <c r="H194" s="41" t="str">
        <f t="shared" si="83"/>
        <v/>
      </c>
      <c r="I194" s="43"/>
      <c r="J194" s="41" t="str">
        <f t="shared" si="84"/>
        <v/>
      </c>
      <c r="K194" s="80"/>
      <c r="L194" s="44" t="str">
        <f t="shared" si="85"/>
        <v xml:space="preserve"> </v>
      </c>
      <c r="M194" s="82"/>
      <c r="N194" s="41" t="str">
        <f t="shared" si="86"/>
        <v/>
      </c>
      <c r="O194" s="45"/>
      <c r="P194" s="41" t="str">
        <f t="shared" si="87"/>
        <v/>
      </c>
      <c r="Q194" s="46"/>
    </row>
    <row r="195" spans="1:17">
      <c r="A195" s="23" t="s">
        <v>322</v>
      </c>
      <c r="B195" s="24" t="str">
        <f t="shared" si="80"/>
        <v>ZŠ a MŠ Juventa Milovice</v>
      </c>
      <c r="C195" s="40">
        <v>9.1999999999999993</v>
      </c>
      <c r="D195" s="41">
        <f t="shared" si="81"/>
        <v>458</v>
      </c>
      <c r="E195" s="42">
        <v>17.2</v>
      </c>
      <c r="F195" s="41">
        <f t="shared" si="82"/>
        <v>90</v>
      </c>
      <c r="G195" s="77"/>
      <c r="H195" s="41" t="str">
        <f t="shared" si="83"/>
        <v/>
      </c>
      <c r="I195" s="43"/>
      <c r="J195" s="41" t="str">
        <f t="shared" si="84"/>
        <v/>
      </c>
      <c r="K195" s="80"/>
      <c r="L195" s="44" t="str">
        <f t="shared" si="85"/>
        <v xml:space="preserve"> </v>
      </c>
      <c r="M195" s="82"/>
      <c r="N195" s="41" t="str">
        <f t="shared" si="86"/>
        <v/>
      </c>
      <c r="O195" s="45"/>
      <c r="P195" s="41" t="str">
        <f t="shared" si="87"/>
        <v/>
      </c>
      <c r="Q195" s="46"/>
    </row>
    <row r="196" spans="1:17">
      <c r="A196" s="23"/>
      <c r="B196" s="24" t="str">
        <f t="shared" si="80"/>
        <v/>
      </c>
      <c r="C196" s="40"/>
      <c r="D196" s="41" t="str">
        <f t="shared" si="81"/>
        <v/>
      </c>
      <c r="E196" s="42"/>
      <c r="F196" s="41" t="str">
        <f t="shared" si="82"/>
        <v/>
      </c>
      <c r="G196" s="77"/>
      <c r="H196" s="41" t="str">
        <f t="shared" si="83"/>
        <v/>
      </c>
      <c r="I196" s="43"/>
      <c r="J196" s="41" t="str">
        <f t="shared" si="84"/>
        <v/>
      </c>
      <c r="K196" s="80"/>
      <c r="L196" s="44" t="str">
        <f t="shared" si="85"/>
        <v xml:space="preserve"> </v>
      </c>
      <c r="M196" s="82"/>
      <c r="N196" s="41" t="str">
        <f t="shared" si="86"/>
        <v/>
      </c>
      <c r="O196" s="45"/>
      <c r="P196" s="41" t="str">
        <f t="shared" si="87"/>
        <v/>
      </c>
      <c r="Q196" s="46"/>
    </row>
    <row r="197" spans="1:17">
      <c r="A197" s="23"/>
      <c r="B197" s="24" t="str">
        <f t="shared" si="80"/>
        <v/>
      </c>
      <c r="C197" s="40"/>
      <c r="D197" s="41" t="str">
        <f t="shared" si="81"/>
        <v/>
      </c>
      <c r="E197" s="42"/>
      <c r="F197" s="41" t="str">
        <f t="shared" si="82"/>
        <v/>
      </c>
      <c r="G197" s="77"/>
      <c r="H197" s="41" t="str">
        <f t="shared" si="83"/>
        <v/>
      </c>
      <c r="I197" s="43"/>
      <c r="J197" s="41" t="str">
        <f t="shared" si="84"/>
        <v/>
      </c>
      <c r="K197" s="80"/>
      <c r="L197" s="44" t="str">
        <f t="shared" si="85"/>
        <v xml:space="preserve"> </v>
      </c>
      <c r="M197" s="82"/>
      <c r="N197" s="41" t="str">
        <f t="shared" si="86"/>
        <v/>
      </c>
      <c r="O197" s="45"/>
      <c r="P197" s="41" t="str">
        <f t="shared" si="87"/>
        <v/>
      </c>
      <c r="Q197" s="46"/>
    </row>
    <row r="198" spans="1:17">
      <c r="A198" s="49"/>
      <c r="B198" s="14"/>
      <c r="C198" s="50"/>
      <c r="D198" s="36">
        <f>IF(COUNT(D186:D197)&gt;=2,LARGE(D186:D197,1)+LARGE(D186:D197,2),IF(COUNT(D186:D197)=1,LARGE(D186:D197,1),""))</f>
        <v>893</v>
      </c>
      <c r="E198" s="37"/>
      <c r="F198" s="36">
        <f>IF(COUNT(F186:F197)&gt;=2,LARGE(F186:F197,1)+LARGE(F186:F197,2),IF(COUNT(F186:F197)=1,LARGE(F186:F197,1),""))</f>
        <v>405</v>
      </c>
      <c r="G198" s="78"/>
      <c r="H198" s="36">
        <f>IF(COUNT(H186:H197)&gt;=2,LARGE(H186:H197,1)+LARGE(H186:H197,2),IF(COUNT(H186:H197)=1,LARGE(H186:H197,1),""))</f>
        <v>415</v>
      </c>
      <c r="I198" s="36"/>
      <c r="J198" s="36">
        <f>IF(COUNT(J186:J197)&gt;=2,LARGE(J186:J197,1)+LARGE(J186:J197,2),IF(COUNT(J186:J197)=1,LARGE(J186:J197,1),""))</f>
        <v>718</v>
      </c>
      <c r="K198" s="69"/>
      <c r="L198" s="38"/>
      <c r="M198" s="72"/>
      <c r="N198" s="36">
        <f>IF(COUNT(N186:N197)&gt;=2,LARGE(N186:N197,1)+LARGE(N186:N197,2),IF(COUNT(N186:N197)=1,LARGE(N186:N197,1),""))</f>
        <v>866</v>
      </c>
      <c r="O198" s="39"/>
      <c r="P198" s="36" t="str">
        <f>IF((COUNT(P186:P197)&gt;=1),LARGE(P186:P197,1),"")</f>
        <v/>
      </c>
      <c r="Q198" s="25">
        <f>IF(OR(D198&lt;&gt;"",F198&lt;&gt;"",H198&lt;&gt;"",J198&lt;&gt;"",N198&lt;&gt;"",P198&lt;&gt;""),SUM(D198,F198,H198,J198,N198,P198),"")</f>
        <v>3297</v>
      </c>
    </row>
    <row r="199" spans="1:17">
      <c r="A199" s="51"/>
      <c r="B199" s="52"/>
      <c r="C199" s="53"/>
      <c r="D199" s="47" t="str">
        <f t="shared" si="81"/>
        <v/>
      </c>
      <c r="E199" s="54"/>
      <c r="F199" s="47" t="str">
        <f t="shared" si="82"/>
        <v/>
      </c>
      <c r="G199" s="47"/>
      <c r="H199" s="47" t="str">
        <f t="shared" si="83"/>
        <v/>
      </c>
      <c r="I199" s="55"/>
      <c r="J199" s="47" t="str">
        <f t="shared" si="84"/>
        <v/>
      </c>
      <c r="K199" s="81"/>
      <c r="L199" s="48" t="str">
        <f t="shared" si="85"/>
        <v xml:space="preserve"> </v>
      </c>
      <c r="M199" s="83"/>
      <c r="N199" s="47" t="str">
        <f>IF(OR(AND(K199=1,M199&gt;34),K199=2,AND(K199=3,M199&lt;2.7)),TRUNC(0.19889*(POWER((185-(K199*60+M199)),1.88))),IF(AND(K199&gt;2,M199&gt;2.6),0,""))</f>
        <v/>
      </c>
      <c r="O199" s="56"/>
      <c r="P199" s="47" t="str">
        <f t="shared" si="87"/>
        <v/>
      </c>
      <c r="Q199" s="47"/>
    </row>
    <row r="200" spans="1:17">
      <c r="A200" s="23" t="s">
        <v>306</v>
      </c>
      <c r="B200" s="23" t="s">
        <v>74</v>
      </c>
      <c r="C200" s="40">
        <v>8.6999999999999993</v>
      </c>
      <c r="D200" s="41">
        <f>IF(AND(C200&gt;6.4,C200&lt;12.7),TRUNC(46.0849*(POWER((12.76-C200),1.81))),IF(C200&gt;12.6,0,""))</f>
        <v>582</v>
      </c>
      <c r="E200" s="42">
        <v>31.87</v>
      </c>
      <c r="F200" s="41">
        <f>IF(AND(E200&gt;8.13,E200&lt;71.05),ROUND((7.858*POWER(E200-8.02,1.1)),0),IF(AND(E200&gt;0,E200&lt;8.14),0,""))</f>
        <v>257</v>
      </c>
      <c r="G200" s="76"/>
      <c r="H200" s="41" t="str">
        <f>IF(AND(G200&gt;213,G200&lt;700),TRUNC((0.188807*POWER(G200-210,1.41))),IF(AND(G200&gt;0,G200&lt;214),0,""))</f>
        <v/>
      </c>
      <c r="I200" s="43"/>
      <c r="J200" s="41" t="str">
        <f>IF(AND(I200&gt;75,I200&lt;210),TRUNC((1.84523*POWER(I200-75,1.348))),IF(AND(I200&gt;0,I200&lt;76),0,""))</f>
        <v/>
      </c>
      <c r="K200" s="80"/>
      <c r="L200" s="44" t="str">
        <f>IF(K200&gt;0,":"," ")</f>
        <v xml:space="preserve"> </v>
      </c>
      <c r="M200" s="82"/>
      <c r="N200" s="41" t="str">
        <f>IF(OR(AND(K200=1,M200&gt;34),K200=2,AND(K200=3,M200&lt;2.7)),TRUNC(0.19889*(POWER((185-(K200*60+M200)),1.88))),IF(AND(K200&gt;2,M200&gt;2.6),0,""))</f>
        <v/>
      </c>
      <c r="O200" s="45">
        <v>36.200000000000003</v>
      </c>
      <c r="P200" s="41">
        <f>IF(AND(O200&gt;28.9,O200&lt;49.6),TRUNC(3.84286*(POWER((50-O200),1.81))),IF(O200&gt;49.5,0,""))</f>
        <v>444</v>
      </c>
      <c r="Q200" s="46"/>
    </row>
    <row r="201" spans="1:17">
      <c r="A201" s="23" t="s">
        <v>307</v>
      </c>
      <c r="B201" s="24" t="str">
        <f t="shared" ref="B201:B211" si="88">IF(AND(A201&lt;&gt;"",B200&lt;&gt;""),B200,"")</f>
        <v>ZŠ T.G.M. Poděbrady</v>
      </c>
      <c r="C201" s="40">
        <v>9.1</v>
      </c>
      <c r="D201" s="41">
        <f t="shared" ref="D201:D213" si="89">IF(AND(C201&gt;6.4,C201&lt;12.7),TRUNC(46.0849*(POWER((12.76-C201),1.81))),IF(C201&gt;12.6,0,""))</f>
        <v>482</v>
      </c>
      <c r="E201" s="42"/>
      <c r="F201" s="41" t="str">
        <f t="shared" ref="F201:F213" si="90">IF(AND(E201&gt;8.13,E201&lt;71.05),ROUND((7.858*POWER(E201-8.02,1.1)),0),IF(AND(E201&gt;0,E201&lt;8.14),0,""))</f>
        <v/>
      </c>
      <c r="G201" s="77">
        <v>387</v>
      </c>
      <c r="H201" s="41">
        <f t="shared" ref="H201:H213" si="91">IF(AND(G201&gt;213,G201&lt;700),TRUNC((0.188807*POWER(G201-210,1.41))),IF(AND(G201&gt;0,G201&lt;214),0,""))</f>
        <v>279</v>
      </c>
      <c r="I201" s="43"/>
      <c r="J201" s="41" t="str">
        <f t="shared" ref="J201:J213" si="92">IF(AND(I201&gt;75,I201&lt;210),TRUNC((1.84523*POWER(I201-75,1.348))),IF(AND(I201&gt;0,I201&lt;76),0,""))</f>
        <v/>
      </c>
      <c r="K201" s="80"/>
      <c r="L201" s="44" t="str">
        <f t="shared" ref="L201:L213" si="93">IF(K201&gt;0,":"," ")</f>
        <v xml:space="preserve"> </v>
      </c>
      <c r="M201" s="82"/>
      <c r="N201" s="41" t="str">
        <f t="shared" ref="N201:N211" si="94">IF(OR(AND(K201=1,M201&gt;34),K201=2,AND(K201=3,M201&lt;2.7)),TRUNC(0.19889*(POWER((185-(K201*60+M201)),1.88))),IF(AND(K201&gt;2,M201&gt;2.6),0,""))</f>
        <v/>
      </c>
      <c r="O201" s="45"/>
      <c r="P201" s="41" t="str">
        <f t="shared" ref="P201:P213" si="95">IF(AND(O201&gt;28.9,O201&lt;49.6),TRUNC(3.84286*(POWER((50-O201),1.81))),IF(O201&gt;49.5,0,""))</f>
        <v/>
      </c>
      <c r="Q201" s="46"/>
    </row>
    <row r="202" spans="1:17">
      <c r="A202" s="23" t="s">
        <v>308</v>
      </c>
      <c r="B202" s="24" t="str">
        <f t="shared" si="88"/>
        <v>ZŠ T.G.M. Poděbrady</v>
      </c>
      <c r="C202" s="40">
        <v>9.4</v>
      </c>
      <c r="D202" s="41">
        <f t="shared" si="89"/>
        <v>413</v>
      </c>
      <c r="E202" s="42"/>
      <c r="F202" s="41" t="str">
        <f t="shared" si="90"/>
        <v/>
      </c>
      <c r="G202" s="77"/>
      <c r="H202" s="41" t="str">
        <f t="shared" si="91"/>
        <v/>
      </c>
      <c r="I202" s="43">
        <v>110</v>
      </c>
      <c r="J202" s="41">
        <f t="shared" si="92"/>
        <v>222</v>
      </c>
      <c r="K202" s="80"/>
      <c r="L202" s="44" t="str">
        <f t="shared" si="93"/>
        <v xml:space="preserve"> </v>
      </c>
      <c r="M202" s="82"/>
      <c r="N202" s="41" t="str">
        <f t="shared" si="94"/>
        <v/>
      </c>
      <c r="O202" s="45"/>
      <c r="P202" s="41" t="str">
        <f t="shared" si="95"/>
        <v/>
      </c>
      <c r="Q202" s="46"/>
    </row>
    <row r="203" spans="1:17">
      <c r="A203" s="23" t="s">
        <v>326</v>
      </c>
      <c r="B203" s="24" t="str">
        <f t="shared" si="88"/>
        <v>ZŠ T.G.M. Poděbrady</v>
      </c>
      <c r="C203" s="40"/>
      <c r="D203" s="41" t="str">
        <f t="shared" si="89"/>
        <v/>
      </c>
      <c r="E203" s="42"/>
      <c r="F203" s="41" t="str">
        <f t="shared" si="90"/>
        <v/>
      </c>
      <c r="G203" s="77"/>
      <c r="H203" s="41" t="str">
        <f t="shared" si="91"/>
        <v/>
      </c>
      <c r="I203" s="43"/>
      <c r="J203" s="41" t="str">
        <f t="shared" si="92"/>
        <v/>
      </c>
      <c r="K203" s="80">
        <v>2</v>
      </c>
      <c r="L203" s="44" t="str">
        <f t="shared" si="93"/>
        <v>:</v>
      </c>
      <c r="M203" s="82">
        <v>20.3</v>
      </c>
      <c r="N203" s="41">
        <f t="shared" si="94"/>
        <v>251</v>
      </c>
      <c r="O203" s="45"/>
      <c r="P203" s="41" t="str">
        <f t="shared" si="95"/>
        <v/>
      </c>
      <c r="Q203" s="46"/>
    </row>
    <row r="204" spans="1:17">
      <c r="A204" s="23" t="s">
        <v>309</v>
      </c>
      <c r="B204" s="24" t="str">
        <f t="shared" si="88"/>
        <v>ZŠ T.G.M. Poděbrady</v>
      </c>
      <c r="C204" s="40"/>
      <c r="D204" s="41" t="str">
        <f t="shared" si="89"/>
        <v/>
      </c>
      <c r="E204" s="42"/>
      <c r="F204" s="41" t="str">
        <f t="shared" si="90"/>
        <v/>
      </c>
      <c r="G204" s="77"/>
      <c r="H204" s="41" t="str">
        <f t="shared" si="91"/>
        <v/>
      </c>
      <c r="I204" s="43"/>
      <c r="J204" s="41" t="str">
        <f t="shared" si="92"/>
        <v/>
      </c>
      <c r="K204" s="80">
        <v>2</v>
      </c>
      <c r="L204" s="44" t="str">
        <f t="shared" si="93"/>
        <v>:</v>
      </c>
      <c r="M204" s="95">
        <v>7.7</v>
      </c>
      <c r="N204" s="41">
        <f t="shared" si="94"/>
        <v>401</v>
      </c>
      <c r="O204" s="45"/>
      <c r="P204" s="41" t="str">
        <f t="shared" si="95"/>
        <v/>
      </c>
      <c r="Q204" s="46"/>
    </row>
    <row r="205" spans="1:17">
      <c r="A205" s="23" t="s">
        <v>310</v>
      </c>
      <c r="B205" s="24" t="str">
        <f t="shared" si="88"/>
        <v>ZŠ T.G.M. Poděbrady</v>
      </c>
      <c r="C205" s="40"/>
      <c r="D205" s="41" t="str">
        <f t="shared" si="89"/>
        <v/>
      </c>
      <c r="E205" s="42">
        <v>30.57</v>
      </c>
      <c r="F205" s="41">
        <f t="shared" si="90"/>
        <v>242</v>
      </c>
      <c r="G205" s="77"/>
      <c r="H205" s="41" t="str">
        <f t="shared" si="91"/>
        <v/>
      </c>
      <c r="I205" s="43"/>
      <c r="J205" s="41" t="str">
        <f t="shared" si="92"/>
        <v/>
      </c>
      <c r="K205" s="80"/>
      <c r="L205" s="44" t="str">
        <f t="shared" si="93"/>
        <v xml:space="preserve"> </v>
      </c>
      <c r="M205" s="82"/>
      <c r="N205" s="41" t="str">
        <f t="shared" si="94"/>
        <v/>
      </c>
      <c r="O205" s="45"/>
      <c r="P205" s="41" t="str">
        <f t="shared" si="95"/>
        <v/>
      </c>
      <c r="Q205" s="46"/>
    </row>
    <row r="206" spans="1:17">
      <c r="A206" s="23" t="s">
        <v>311</v>
      </c>
      <c r="B206" s="24" t="str">
        <f t="shared" si="88"/>
        <v>ZŠ T.G.M. Poděbrady</v>
      </c>
      <c r="C206" s="40"/>
      <c r="D206" s="41" t="str">
        <f t="shared" si="89"/>
        <v/>
      </c>
      <c r="E206" s="42"/>
      <c r="F206" s="41" t="str">
        <f t="shared" si="90"/>
        <v/>
      </c>
      <c r="G206" s="77">
        <v>372</v>
      </c>
      <c r="H206" s="41">
        <f t="shared" si="91"/>
        <v>246</v>
      </c>
      <c r="I206" s="43">
        <v>145</v>
      </c>
      <c r="J206" s="41">
        <f t="shared" si="92"/>
        <v>566</v>
      </c>
      <c r="K206" s="80"/>
      <c r="L206" s="44" t="str">
        <f t="shared" si="93"/>
        <v xml:space="preserve"> </v>
      </c>
      <c r="M206" s="82"/>
      <c r="N206" s="41" t="str">
        <f t="shared" si="94"/>
        <v/>
      </c>
      <c r="O206" s="45"/>
      <c r="P206" s="41" t="str">
        <f t="shared" si="95"/>
        <v/>
      </c>
      <c r="Q206" s="46"/>
    </row>
    <row r="207" spans="1:17">
      <c r="A207" s="23" t="s">
        <v>312</v>
      </c>
      <c r="B207" s="24" t="str">
        <f t="shared" si="88"/>
        <v>ZŠ T.G.M. Poděbrady</v>
      </c>
      <c r="C207" s="40"/>
      <c r="D207" s="41" t="str">
        <f t="shared" si="89"/>
        <v/>
      </c>
      <c r="E207" s="42"/>
      <c r="F207" s="41" t="str">
        <f t="shared" si="90"/>
        <v/>
      </c>
      <c r="G207" s="77"/>
      <c r="H207" s="41" t="str">
        <f t="shared" si="91"/>
        <v/>
      </c>
      <c r="I207" s="43"/>
      <c r="J207" s="41" t="str">
        <f t="shared" si="92"/>
        <v/>
      </c>
      <c r="K207" s="80"/>
      <c r="L207" s="44" t="str">
        <f t="shared" si="93"/>
        <v xml:space="preserve"> </v>
      </c>
      <c r="M207" s="82"/>
      <c r="N207" s="41" t="str">
        <f t="shared" si="94"/>
        <v/>
      </c>
      <c r="O207" s="45"/>
      <c r="P207" s="41" t="str">
        <f t="shared" si="95"/>
        <v/>
      </c>
      <c r="Q207" s="46"/>
    </row>
    <row r="208" spans="1:17">
      <c r="A208" s="23" t="s">
        <v>313</v>
      </c>
      <c r="B208" s="24" t="str">
        <f t="shared" si="88"/>
        <v>ZŠ T.G.M. Poděbrady</v>
      </c>
      <c r="C208" s="40"/>
      <c r="D208" s="41" t="str">
        <f t="shared" si="89"/>
        <v/>
      </c>
      <c r="E208" s="42"/>
      <c r="F208" s="41" t="str">
        <f t="shared" si="90"/>
        <v/>
      </c>
      <c r="G208" s="77"/>
      <c r="H208" s="41" t="str">
        <f t="shared" si="91"/>
        <v/>
      </c>
      <c r="I208" s="43">
        <v>100</v>
      </c>
      <c r="J208" s="41">
        <f t="shared" si="92"/>
        <v>141</v>
      </c>
      <c r="K208" s="80"/>
      <c r="L208" s="44" t="str">
        <f t="shared" si="93"/>
        <v xml:space="preserve"> </v>
      </c>
      <c r="M208" s="82"/>
      <c r="N208" s="41" t="str">
        <f t="shared" si="94"/>
        <v/>
      </c>
      <c r="O208" s="45"/>
      <c r="P208" s="41" t="str">
        <f t="shared" si="95"/>
        <v/>
      </c>
      <c r="Q208" s="46"/>
    </row>
    <row r="209" spans="1:17">
      <c r="A209" s="23" t="s">
        <v>324</v>
      </c>
      <c r="B209" s="24" t="str">
        <f t="shared" si="88"/>
        <v>ZŠ T.G.M. Poděbrady</v>
      </c>
      <c r="C209" s="40"/>
      <c r="D209" s="41" t="str">
        <f t="shared" si="89"/>
        <v/>
      </c>
      <c r="E209" s="42">
        <v>26.6</v>
      </c>
      <c r="F209" s="41">
        <f t="shared" si="90"/>
        <v>196</v>
      </c>
      <c r="G209" s="77">
        <v>314</v>
      </c>
      <c r="H209" s="41">
        <f t="shared" si="91"/>
        <v>131</v>
      </c>
      <c r="I209" s="43"/>
      <c r="J209" s="41" t="str">
        <f t="shared" si="92"/>
        <v/>
      </c>
      <c r="K209" s="80"/>
      <c r="L209" s="44" t="str">
        <f t="shared" si="93"/>
        <v xml:space="preserve"> </v>
      </c>
      <c r="M209" s="82"/>
      <c r="N209" s="41" t="str">
        <f t="shared" si="94"/>
        <v/>
      </c>
      <c r="O209" s="45"/>
      <c r="P209" s="41" t="str">
        <f t="shared" si="95"/>
        <v/>
      </c>
      <c r="Q209" s="46"/>
    </row>
    <row r="210" spans="1:17">
      <c r="A210" s="23" t="s">
        <v>325</v>
      </c>
      <c r="B210" s="24" t="str">
        <f t="shared" si="88"/>
        <v>ZŠ T.G.M. Poděbrady</v>
      </c>
      <c r="C210" s="40"/>
      <c r="D210" s="41" t="str">
        <f t="shared" si="89"/>
        <v/>
      </c>
      <c r="E210" s="42"/>
      <c r="F210" s="41" t="str">
        <f t="shared" si="90"/>
        <v/>
      </c>
      <c r="G210" s="77"/>
      <c r="H210" s="41" t="str">
        <f t="shared" si="91"/>
        <v/>
      </c>
      <c r="I210" s="43"/>
      <c r="J210" s="41" t="str">
        <f t="shared" si="92"/>
        <v/>
      </c>
      <c r="K210" s="80">
        <v>2</v>
      </c>
      <c r="L210" s="44" t="str">
        <f t="shared" si="93"/>
        <v>:</v>
      </c>
      <c r="M210" s="82">
        <v>13.5</v>
      </c>
      <c r="N210" s="41">
        <f t="shared" si="94"/>
        <v>328</v>
      </c>
      <c r="O210" s="45"/>
      <c r="P210" s="41" t="str">
        <f t="shared" si="95"/>
        <v/>
      </c>
      <c r="Q210" s="46"/>
    </row>
    <row r="211" spans="1:17">
      <c r="A211" s="23"/>
      <c r="B211" s="24" t="str">
        <f t="shared" si="88"/>
        <v/>
      </c>
      <c r="C211" s="40"/>
      <c r="D211" s="41" t="str">
        <f t="shared" si="89"/>
        <v/>
      </c>
      <c r="E211" s="42"/>
      <c r="F211" s="41" t="str">
        <f t="shared" si="90"/>
        <v/>
      </c>
      <c r="G211" s="77"/>
      <c r="H211" s="41" t="str">
        <f t="shared" si="91"/>
        <v/>
      </c>
      <c r="I211" s="43"/>
      <c r="J211" s="41" t="str">
        <f t="shared" si="92"/>
        <v/>
      </c>
      <c r="K211" s="80"/>
      <c r="L211" s="44" t="str">
        <f t="shared" si="93"/>
        <v xml:space="preserve"> </v>
      </c>
      <c r="M211" s="82"/>
      <c r="N211" s="41" t="str">
        <f t="shared" si="94"/>
        <v/>
      </c>
      <c r="O211" s="45"/>
      <c r="P211" s="41" t="str">
        <f t="shared" si="95"/>
        <v/>
      </c>
      <c r="Q211" s="46"/>
    </row>
    <row r="212" spans="1:17">
      <c r="A212" s="49"/>
      <c r="B212" s="14"/>
      <c r="C212" s="50"/>
      <c r="D212" s="36">
        <f>IF(COUNT(D200:D211)&gt;=2,LARGE(D200:D211,1)+LARGE(D200:D211,2),IF(COUNT(D200:D211)=1,LARGE(D200:D211,1),""))</f>
        <v>1064</v>
      </c>
      <c r="E212" s="37"/>
      <c r="F212" s="36">
        <f>IF(COUNT(F200:F211)&gt;=2,LARGE(F200:F211,1)+LARGE(F200:F211,2),IF(COUNT(F200:F211)=1,LARGE(F200:F211,1),""))</f>
        <v>499</v>
      </c>
      <c r="G212" s="78"/>
      <c r="H212" s="36">
        <f>IF(COUNT(H200:H211)&gt;=2,LARGE(H200:H211,1)+LARGE(H200:H211,2),IF(COUNT(H200:H211)=1,LARGE(H200:H211,1),""))</f>
        <v>525</v>
      </c>
      <c r="I212" s="36"/>
      <c r="J212" s="36">
        <f>IF(COUNT(J200:J211)&gt;=2,LARGE(J200:J211,1)+LARGE(J200:J211,2),IF(COUNT(J200:J211)=1,LARGE(J200:J211,1),""))</f>
        <v>788</v>
      </c>
      <c r="K212" s="69"/>
      <c r="L212" s="38"/>
      <c r="M212" s="72"/>
      <c r="N212" s="36">
        <f>IF(COUNT(N200:N211)&gt;=2,LARGE(N200:N211,1)+LARGE(N200:N211,2),IF(COUNT(N200:N211)=1,LARGE(N200:N211,1),""))</f>
        <v>729</v>
      </c>
      <c r="O212" s="39"/>
      <c r="P212" s="36">
        <f>IF((COUNT(P200:P211)&gt;=1),LARGE(P200:P211,1),"")</f>
        <v>444</v>
      </c>
      <c r="Q212" s="25">
        <f>IF(OR(D212&lt;&gt;"",F212&lt;&gt;"",H212&lt;&gt;"",J212&lt;&gt;"",N212&lt;&gt;"",P212&lt;&gt;""),SUM(D212,F212,H212,J212,N212,P212),"")</f>
        <v>4049</v>
      </c>
    </row>
    <row r="213" spans="1:17">
      <c r="A213" s="51"/>
      <c r="B213" s="52"/>
      <c r="C213" s="53"/>
      <c r="D213" s="47" t="str">
        <f t="shared" si="89"/>
        <v/>
      </c>
      <c r="E213" s="54"/>
      <c r="F213" s="47" t="str">
        <f t="shared" si="90"/>
        <v/>
      </c>
      <c r="G213" s="47"/>
      <c r="H213" s="47" t="str">
        <f t="shared" si="91"/>
        <v/>
      </c>
      <c r="I213" s="55"/>
      <c r="J213" s="47" t="str">
        <f t="shared" si="92"/>
        <v/>
      </c>
      <c r="K213" s="81"/>
      <c r="L213" s="48" t="str">
        <f t="shared" si="93"/>
        <v xml:space="preserve"> </v>
      </c>
      <c r="M213" s="83"/>
      <c r="N213" s="47" t="str">
        <f>IF(OR(AND(K213=1,M213&gt;34),K213=2,AND(K213=3,M213&lt;2.7)),TRUNC(0.19889*(POWER((185-(K213*60+M213)),1.88))),IF(AND(K213&gt;2,M213&gt;2.6),0,""))</f>
        <v/>
      </c>
      <c r="O213" s="56"/>
      <c r="P213" s="47" t="str">
        <f t="shared" si="95"/>
        <v/>
      </c>
      <c r="Q213" s="47"/>
    </row>
    <row r="214" spans="1:17">
      <c r="A214" s="23" t="s">
        <v>315</v>
      </c>
      <c r="B214" s="23" t="s">
        <v>314</v>
      </c>
      <c r="C214" s="40">
        <v>9.4</v>
      </c>
      <c r="D214" s="41">
        <f>IF(AND(C214&gt;6.4,C214&lt;12.7),TRUNC(46.0849*(POWER((12.76-C214),1.81))),IF(C214&gt;12.6,0,""))</f>
        <v>413</v>
      </c>
      <c r="E214" s="42"/>
      <c r="F214" s="41" t="str">
        <f>IF(AND(E214&gt;8.13,E214&lt;71.05),ROUND((7.858*POWER(E214-8.02,1.1)),0),IF(AND(E214&gt;0,E214&lt;8.14),0,""))</f>
        <v/>
      </c>
      <c r="G214" s="76">
        <v>301</v>
      </c>
      <c r="H214" s="41">
        <f>IF(AND(G214&gt;213,G214&lt;700),TRUNC((0.188807*POWER(G214-210,1.41))),IF(AND(G214&gt;0,G214&lt;214),0,""))</f>
        <v>109</v>
      </c>
      <c r="I214" s="43"/>
      <c r="J214" s="41" t="str">
        <f>IF(AND(I214&gt;75,I214&lt;210),TRUNC((1.84523*POWER(I214-75,1.348))),IF(AND(I214&gt;0,I214&lt;76),0,""))</f>
        <v/>
      </c>
      <c r="K214" s="80"/>
      <c r="L214" s="44" t="str">
        <f>IF(K214&gt;0,":"," ")</f>
        <v xml:space="preserve"> </v>
      </c>
      <c r="M214" s="82"/>
      <c r="N214" s="41" t="str">
        <f>IF(OR(AND(K214=1,M214&gt;34),K214=2,AND(K214=3,M214&lt;2.7)),TRUNC(0.19889*(POWER((185-(K214*60+M214)),1.88))),IF(AND(K214&gt;2,M214&gt;2.6),0,""))</f>
        <v/>
      </c>
      <c r="O214" s="45">
        <v>38.799999999999997</v>
      </c>
      <c r="P214" s="41">
        <f>IF(AND(O214&gt;28.9,O214&lt;49.6),TRUNC(3.84286*(POWER((50-O214),1.81))),IF(O214&gt;49.5,0,""))</f>
        <v>304</v>
      </c>
      <c r="Q214" s="46"/>
    </row>
    <row r="215" spans="1:17">
      <c r="A215" s="23" t="s">
        <v>316</v>
      </c>
      <c r="B215" s="24" t="str">
        <f t="shared" ref="B215:B225" si="96">IF(AND(A215&lt;&gt;"",B214&lt;&gt;""),B214,"")</f>
        <v>ZŠ a MŠ G.A. Lindnera Rožďalovice</v>
      </c>
      <c r="C215" s="40">
        <v>9.6</v>
      </c>
      <c r="D215" s="41">
        <f t="shared" ref="D215:D227" si="97">IF(AND(C215&gt;6.4,C215&lt;12.7),TRUNC(46.0849*(POWER((12.76-C215),1.81))),IF(C215&gt;12.6,0,""))</f>
        <v>369</v>
      </c>
      <c r="E215" s="42"/>
      <c r="F215" s="41" t="str">
        <f t="shared" ref="F215:F227" si="98">IF(AND(E215&gt;8.13,E215&lt;71.05),ROUND((7.858*POWER(E215-8.02,1.1)),0),IF(AND(E215&gt;0,E215&lt;8.14),0,""))</f>
        <v/>
      </c>
      <c r="G215" s="77"/>
      <c r="H215" s="41" t="str">
        <f t="shared" ref="H215:H227" si="99">IF(AND(G215&gt;213,G215&lt;700),TRUNC((0.188807*POWER(G215-210,1.41))),IF(AND(G215&gt;0,G215&lt;214),0,""))</f>
        <v/>
      </c>
      <c r="I215" s="43"/>
      <c r="J215" s="41" t="str">
        <f t="shared" ref="J215:J227" si="100">IF(AND(I215&gt;75,I215&lt;210),TRUNC((1.84523*POWER(I215-75,1.348))),IF(AND(I215&gt;0,I215&lt;76),0,""))</f>
        <v/>
      </c>
      <c r="K215" s="80">
        <v>2</v>
      </c>
      <c r="L215" s="44" t="str">
        <f t="shared" ref="L215:L227" si="101">IF(K215&gt;0,":"," ")</f>
        <v>:</v>
      </c>
      <c r="M215" s="82">
        <v>6.2</v>
      </c>
      <c r="N215" s="41">
        <f t="shared" ref="N215:N225" si="102">IF(OR(AND(K215=1,M215&gt;34),K215=2,AND(K215=3,M215&lt;2.7)),TRUNC(0.19889*(POWER((185-(K215*60+M215)),1.88))),IF(AND(K215&gt;2,M215&gt;2.6),0,""))</f>
        <v>421</v>
      </c>
      <c r="O215" s="45"/>
      <c r="P215" s="41" t="str">
        <f t="shared" ref="P215:P227" si="103">IF(AND(O215&gt;28.9,O215&lt;49.6),TRUNC(3.84286*(POWER((50-O215),1.81))),IF(O215&gt;49.5,0,""))</f>
        <v/>
      </c>
      <c r="Q215" s="46"/>
    </row>
    <row r="216" spans="1:17">
      <c r="A216" s="23" t="s">
        <v>317</v>
      </c>
      <c r="B216" s="24" t="str">
        <f t="shared" si="96"/>
        <v>ZŠ a MŠ G.A. Lindnera Rožďalovice</v>
      </c>
      <c r="C216" s="40">
        <v>9.5</v>
      </c>
      <c r="D216" s="41">
        <f t="shared" si="97"/>
        <v>391</v>
      </c>
      <c r="E216" s="42"/>
      <c r="F216" s="41" t="str">
        <f t="shared" si="98"/>
        <v/>
      </c>
      <c r="G216" s="77">
        <v>330</v>
      </c>
      <c r="H216" s="41">
        <f t="shared" si="99"/>
        <v>161</v>
      </c>
      <c r="I216" s="43"/>
      <c r="J216" s="41" t="str">
        <f t="shared" si="100"/>
        <v/>
      </c>
      <c r="K216" s="80"/>
      <c r="L216" s="44" t="str">
        <f t="shared" si="101"/>
        <v xml:space="preserve"> </v>
      </c>
      <c r="M216" s="82"/>
      <c r="N216" s="41" t="str">
        <f t="shared" si="102"/>
        <v/>
      </c>
      <c r="O216" s="45"/>
      <c r="P216" s="41" t="str">
        <f t="shared" si="103"/>
        <v/>
      </c>
      <c r="Q216" s="46"/>
    </row>
    <row r="217" spans="1:17">
      <c r="A217" s="23" t="s">
        <v>318</v>
      </c>
      <c r="B217" s="24" t="str">
        <f t="shared" si="96"/>
        <v>ZŠ a MŠ G.A. Lindnera Rožďalovice</v>
      </c>
      <c r="C217" s="40"/>
      <c r="D217" s="41" t="str">
        <f t="shared" si="97"/>
        <v/>
      </c>
      <c r="E217" s="42"/>
      <c r="F217" s="41" t="str">
        <f t="shared" si="98"/>
        <v/>
      </c>
      <c r="G217" s="77"/>
      <c r="H217" s="41" t="str">
        <f t="shared" si="99"/>
        <v/>
      </c>
      <c r="I217" s="43"/>
      <c r="J217" s="41" t="str">
        <f t="shared" si="100"/>
        <v/>
      </c>
      <c r="K217" s="80">
        <v>2</v>
      </c>
      <c r="L217" s="44" t="str">
        <f t="shared" si="101"/>
        <v>:</v>
      </c>
      <c r="M217" s="82">
        <v>12.6</v>
      </c>
      <c r="N217" s="41">
        <f t="shared" si="102"/>
        <v>339</v>
      </c>
      <c r="O217" s="45"/>
      <c r="P217" s="41" t="str">
        <f t="shared" si="103"/>
        <v/>
      </c>
      <c r="Q217" s="46"/>
    </row>
    <row r="218" spans="1:17">
      <c r="A218" s="23" t="s">
        <v>319</v>
      </c>
      <c r="B218" s="24" t="str">
        <f t="shared" si="96"/>
        <v>ZŠ a MŠ G.A. Lindnera Rožďalovice</v>
      </c>
      <c r="C218" s="40"/>
      <c r="D218" s="41" t="str">
        <f t="shared" si="97"/>
        <v/>
      </c>
      <c r="E218" s="42"/>
      <c r="F218" s="41" t="str">
        <f t="shared" si="98"/>
        <v/>
      </c>
      <c r="G218" s="77">
        <v>304</v>
      </c>
      <c r="H218" s="41">
        <f t="shared" si="99"/>
        <v>114</v>
      </c>
      <c r="I218" s="43"/>
      <c r="J218" s="41" t="str">
        <f t="shared" si="100"/>
        <v/>
      </c>
      <c r="K218" s="80">
        <v>2</v>
      </c>
      <c r="L218" s="44" t="str">
        <f t="shared" si="101"/>
        <v>:</v>
      </c>
      <c r="M218" s="82">
        <v>25.9</v>
      </c>
      <c r="N218" s="41">
        <f t="shared" si="102"/>
        <v>195</v>
      </c>
      <c r="O218" s="45"/>
      <c r="P218" s="41" t="str">
        <f t="shared" si="103"/>
        <v/>
      </c>
      <c r="Q218" s="46"/>
    </row>
    <row r="219" spans="1:17">
      <c r="A219" s="23"/>
      <c r="B219" s="24" t="str">
        <f t="shared" si="96"/>
        <v/>
      </c>
      <c r="C219" s="40"/>
      <c r="D219" s="41" t="str">
        <f t="shared" si="97"/>
        <v/>
      </c>
      <c r="E219" s="42"/>
      <c r="F219" s="41" t="str">
        <f t="shared" si="98"/>
        <v/>
      </c>
      <c r="G219" s="77"/>
      <c r="H219" s="41" t="str">
        <f t="shared" si="99"/>
        <v/>
      </c>
      <c r="I219" s="43"/>
      <c r="J219" s="41" t="str">
        <f t="shared" si="100"/>
        <v/>
      </c>
      <c r="K219" s="80"/>
      <c r="L219" s="44" t="str">
        <f t="shared" si="101"/>
        <v xml:space="preserve"> </v>
      </c>
      <c r="M219" s="82"/>
      <c r="N219" s="41" t="str">
        <f t="shared" si="102"/>
        <v/>
      </c>
      <c r="O219" s="45"/>
      <c r="P219" s="41" t="str">
        <f t="shared" si="103"/>
        <v/>
      </c>
      <c r="Q219" s="46"/>
    </row>
    <row r="220" spans="1:17">
      <c r="A220" s="23"/>
      <c r="B220" s="24" t="str">
        <f t="shared" si="96"/>
        <v/>
      </c>
      <c r="C220" s="40"/>
      <c r="D220" s="41" t="str">
        <f t="shared" si="97"/>
        <v/>
      </c>
      <c r="E220" s="42"/>
      <c r="F220" s="41" t="str">
        <f t="shared" si="98"/>
        <v/>
      </c>
      <c r="G220" s="77"/>
      <c r="H220" s="41" t="str">
        <f t="shared" si="99"/>
        <v/>
      </c>
      <c r="I220" s="43"/>
      <c r="J220" s="41" t="str">
        <f t="shared" si="100"/>
        <v/>
      </c>
      <c r="K220" s="80"/>
      <c r="L220" s="44" t="str">
        <f t="shared" si="101"/>
        <v xml:space="preserve"> </v>
      </c>
      <c r="M220" s="82"/>
      <c r="N220" s="41" t="str">
        <f t="shared" si="102"/>
        <v/>
      </c>
      <c r="O220" s="45"/>
      <c r="P220" s="41" t="str">
        <f t="shared" si="103"/>
        <v/>
      </c>
      <c r="Q220" s="46"/>
    </row>
    <row r="221" spans="1:17">
      <c r="A221" s="23"/>
      <c r="B221" s="24" t="str">
        <f t="shared" si="96"/>
        <v/>
      </c>
      <c r="C221" s="40"/>
      <c r="D221" s="41" t="str">
        <f t="shared" si="97"/>
        <v/>
      </c>
      <c r="E221" s="42"/>
      <c r="F221" s="41" t="str">
        <f t="shared" si="98"/>
        <v/>
      </c>
      <c r="G221" s="77"/>
      <c r="H221" s="41" t="str">
        <f t="shared" si="99"/>
        <v/>
      </c>
      <c r="I221" s="43"/>
      <c r="J221" s="41" t="str">
        <f t="shared" si="100"/>
        <v/>
      </c>
      <c r="K221" s="80"/>
      <c r="L221" s="44" t="str">
        <f t="shared" si="101"/>
        <v xml:space="preserve"> </v>
      </c>
      <c r="M221" s="82"/>
      <c r="N221" s="41" t="str">
        <f t="shared" si="102"/>
        <v/>
      </c>
      <c r="O221" s="45"/>
      <c r="P221" s="41" t="str">
        <f t="shared" si="103"/>
        <v/>
      </c>
      <c r="Q221" s="46"/>
    </row>
    <row r="222" spans="1:17">
      <c r="A222" s="23"/>
      <c r="B222" s="24" t="str">
        <f t="shared" si="96"/>
        <v/>
      </c>
      <c r="C222" s="40"/>
      <c r="D222" s="41" t="str">
        <f t="shared" si="97"/>
        <v/>
      </c>
      <c r="E222" s="42"/>
      <c r="F222" s="41" t="str">
        <f t="shared" si="98"/>
        <v/>
      </c>
      <c r="G222" s="77"/>
      <c r="H222" s="41" t="str">
        <f t="shared" si="99"/>
        <v/>
      </c>
      <c r="I222" s="43"/>
      <c r="J222" s="41" t="str">
        <f t="shared" si="100"/>
        <v/>
      </c>
      <c r="K222" s="80"/>
      <c r="L222" s="44" t="str">
        <f t="shared" si="101"/>
        <v xml:space="preserve"> </v>
      </c>
      <c r="M222" s="82"/>
      <c r="N222" s="41" t="str">
        <f t="shared" si="102"/>
        <v/>
      </c>
      <c r="O222" s="45"/>
      <c r="P222" s="41" t="str">
        <f t="shared" si="103"/>
        <v/>
      </c>
      <c r="Q222" s="46"/>
    </row>
    <row r="223" spans="1:17">
      <c r="A223" s="23"/>
      <c r="B223" s="24" t="str">
        <f t="shared" si="96"/>
        <v/>
      </c>
      <c r="C223" s="40"/>
      <c r="D223" s="41" t="str">
        <f t="shared" si="97"/>
        <v/>
      </c>
      <c r="E223" s="42"/>
      <c r="F223" s="41" t="str">
        <f t="shared" si="98"/>
        <v/>
      </c>
      <c r="G223" s="77"/>
      <c r="H223" s="41" t="str">
        <f t="shared" si="99"/>
        <v/>
      </c>
      <c r="I223" s="43"/>
      <c r="J223" s="41" t="str">
        <f t="shared" si="100"/>
        <v/>
      </c>
      <c r="K223" s="80"/>
      <c r="L223" s="44" t="str">
        <f t="shared" si="101"/>
        <v xml:space="preserve"> </v>
      </c>
      <c r="M223" s="82"/>
      <c r="N223" s="41" t="str">
        <f t="shared" si="102"/>
        <v/>
      </c>
      <c r="O223" s="45"/>
      <c r="P223" s="41" t="str">
        <f t="shared" si="103"/>
        <v/>
      </c>
      <c r="Q223" s="46"/>
    </row>
    <row r="224" spans="1:17">
      <c r="A224" s="23"/>
      <c r="B224" s="24" t="str">
        <f t="shared" si="96"/>
        <v/>
      </c>
      <c r="C224" s="40"/>
      <c r="D224" s="41" t="str">
        <f t="shared" si="97"/>
        <v/>
      </c>
      <c r="E224" s="42"/>
      <c r="F224" s="41" t="str">
        <f t="shared" si="98"/>
        <v/>
      </c>
      <c r="G224" s="77"/>
      <c r="H224" s="41" t="str">
        <f t="shared" si="99"/>
        <v/>
      </c>
      <c r="I224" s="43"/>
      <c r="J224" s="41" t="str">
        <f t="shared" si="100"/>
        <v/>
      </c>
      <c r="K224" s="80"/>
      <c r="L224" s="44" t="str">
        <f t="shared" si="101"/>
        <v xml:space="preserve"> </v>
      </c>
      <c r="M224" s="82"/>
      <c r="N224" s="41" t="str">
        <f t="shared" si="102"/>
        <v/>
      </c>
      <c r="O224" s="45"/>
      <c r="P224" s="41" t="str">
        <f t="shared" si="103"/>
        <v/>
      </c>
      <c r="Q224" s="46"/>
    </row>
    <row r="225" spans="1:17">
      <c r="A225" s="23"/>
      <c r="B225" s="24" t="str">
        <f t="shared" si="96"/>
        <v/>
      </c>
      <c r="C225" s="40"/>
      <c r="D225" s="41" t="str">
        <f t="shared" si="97"/>
        <v/>
      </c>
      <c r="E225" s="42"/>
      <c r="F225" s="41" t="str">
        <f t="shared" si="98"/>
        <v/>
      </c>
      <c r="G225" s="77"/>
      <c r="H225" s="41" t="str">
        <f t="shared" si="99"/>
        <v/>
      </c>
      <c r="I225" s="43"/>
      <c r="J225" s="41" t="str">
        <f t="shared" si="100"/>
        <v/>
      </c>
      <c r="K225" s="80"/>
      <c r="L225" s="44" t="str">
        <f t="shared" si="101"/>
        <v xml:space="preserve"> </v>
      </c>
      <c r="M225" s="82"/>
      <c r="N225" s="41" t="str">
        <f t="shared" si="102"/>
        <v/>
      </c>
      <c r="O225" s="45"/>
      <c r="P225" s="41" t="str">
        <f t="shared" si="103"/>
        <v/>
      </c>
      <c r="Q225" s="46"/>
    </row>
    <row r="226" spans="1:17">
      <c r="A226" s="49"/>
      <c r="B226" s="14"/>
      <c r="C226" s="50"/>
      <c r="D226" s="36">
        <f>IF(COUNT(D214:D225)&gt;=2,LARGE(D214:D225,1)+LARGE(D214:D225,2),IF(COUNT(D214:D225)=1,LARGE(D214:D225,1),""))</f>
        <v>804</v>
      </c>
      <c r="E226" s="37"/>
      <c r="F226" s="36" t="str">
        <f>IF(COUNT(F214:F225)&gt;=2,LARGE(F214:F225,1)+LARGE(F214:F225,2),IF(COUNT(F214:F225)=1,LARGE(F214:F225,1),""))</f>
        <v/>
      </c>
      <c r="G226" s="78"/>
      <c r="H226" s="36">
        <f>IF(COUNT(H214:H225)&gt;=2,LARGE(H214:H225,1)+LARGE(H214:H225,2),IF(COUNT(H214:H225)=1,LARGE(H214:H225,1),""))</f>
        <v>275</v>
      </c>
      <c r="I226" s="36"/>
      <c r="J226" s="36" t="str">
        <f>IF(COUNT(J214:J225)&gt;=2,LARGE(J214:J225,1)+LARGE(J214:J225,2),IF(COUNT(J214:J225)=1,LARGE(J214:J225,1),""))</f>
        <v/>
      </c>
      <c r="K226" s="69"/>
      <c r="L226" s="38"/>
      <c r="M226" s="72"/>
      <c r="N226" s="36">
        <f>IF(COUNT(N214:N225)&gt;=2,LARGE(N214:N225,1)+LARGE(N214:N225,2),IF(COUNT(N214:N225)=1,LARGE(N214:N225,1),""))</f>
        <v>760</v>
      </c>
      <c r="O226" s="39"/>
      <c r="P226" s="36">
        <f>IF((COUNT(P214:P225)&gt;=1),LARGE(P214:P225,1),"")</f>
        <v>304</v>
      </c>
      <c r="Q226" s="25">
        <f>IF(OR(D226&lt;&gt;"",F226&lt;&gt;"",H226&lt;&gt;"",J226&lt;&gt;"",N226&lt;&gt;"",P226&lt;&gt;""),SUM(D226,F226,H226,J226,N226,P226),"")</f>
        <v>2143</v>
      </c>
    </row>
    <row r="227" spans="1:17">
      <c r="A227" s="51"/>
      <c r="B227" s="52"/>
      <c r="C227" s="53"/>
      <c r="D227" s="47" t="str">
        <f t="shared" si="97"/>
        <v/>
      </c>
      <c r="E227" s="54"/>
      <c r="F227" s="47" t="str">
        <f t="shared" si="98"/>
        <v/>
      </c>
      <c r="G227" s="47"/>
      <c r="H227" s="47" t="str">
        <f t="shared" si="99"/>
        <v/>
      </c>
      <c r="I227" s="55"/>
      <c r="J227" s="47" t="str">
        <f t="shared" si="100"/>
        <v/>
      </c>
      <c r="K227" s="81"/>
      <c r="L227" s="48" t="str">
        <f t="shared" si="101"/>
        <v xml:space="preserve"> </v>
      </c>
      <c r="M227" s="83"/>
      <c r="N227" s="47" t="str">
        <f>IF(OR(AND(K227=1,M227&gt;34),K227=2,AND(K227=3,M227&lt;2.7)),TRUNC(0.19889*(POWER((185-(K227*60+M227)),1.88))),IF(AND(K227&gt;2,M227&gt;2.6),0,""))</f>
        <v/>
      </c>
      <c r="O227" s="56"/>
      <c r="P227" s="47" t="str">
        <f t="shared" si="103"/>
        <v/>
      </c>
      <c r="Q227" s="47"/>
    </row>
    <row r="228" spans="1:17">
      <c r="A228" s="23"/>
      <c r="B228" s="23"/>
      <c r="C228" s="40"/>
      <c r="D228" s="41" t="str">
        <f>IF(AND(C228&gt;6.4,C228&lt;12.7),TRUNC(46.0849*(POWER((12.76-C228),1.81))),IF(C228&gt;12.6,0,""))</f>
        <v/>
      </c>
      <c r="E228" s="42"/>
      <c r="F228" s="41" t="str">
        <f>IF(AND(E228&gt;8.13,E228&lt;71.05),ROUND((7.858*POWER(E228-8.02,1.1)),0),IF(AND(E228&gt;0,E228&lt;8.14),0,""))</f>
        <v/>
      </c>
      <c r="G228" s="76"/>
      <c r="H228" s="41" t="str">
        <f>IF(AND(G228&gt;213,G228&lt;700),TRUNC((0.188807*POWER(G228-210,1.41))),IF(AND(G228&gt;0,G228&lt;214),0,""))</f>
        <v/>
      </c>
      <c r="I228" s="43"/>
      <c r="J228" s="41" t="str">
        <f>IF(AND(I228&gt;75,I228&lt;210),TRUNC((1.84523*POWER(I228-75,1.348))),IF(AND(I228&gt;0,I228&lt;76),0,""))</f>
        <v/>
      </c>
      <c r="K228" s="80"/>
      <c r="L228" s="44" t="str">
        <f>IF(K228&gt;0,":"," ")</f>
        <v xml:space="preserve"> </v>
      </c>
      <c r="M228" s="82"/>
      <c r="N228" s="41" t="str">
        <f>IF(OR(AND(K228=1,M228&gt;34),K228=2,AND(K228=3,M228&lt;2.7)),TRUNC(0.19889*(POWER((185-(K228*60+M228)),1.88))),IF(AND(K228&gt;2,M228&gt;2.6),0,""))</f>
        <v/>
      </c>
      <c r="O228" s="45"/>
      <c r="P228" s="41" t="str">
        <f>IF(AND(O228&gt;28.9,O228&lt;49.6),TRUNC(3.84286*(POWER((50-O228),1.81))),IF(O228&gt;49.5,0,""))</f>
        <v/>
      </c>
      <c r="Q228" s="46"/>
    </row>
    <row r="229" spans="1:17">
      <c r="A229" s="23"/>
      <c r="B229" s="24" t="str">
        <f t="shared" ref="B229:B239" si="104">IF(AND(A229&lt;&gt;"",B228&lt;&gt;""),B228,"")</f>
        <v/>
      </c>
      <c r="C229" s="40"/>
      <c r="D229" s="41" t="str">
        <f t="shared" ref="D229:D241" si="105">IF(AND(C229&gt;6.4,C229&lt;12.7),TRUNC(46.0849*(POWER((12.76-C229),1.81))),IF(C229&gt;12.6,0,""))</f>
        <v/>
      </c>
      <c r="E229" s="42"/>
      <c r="F229" s="41" t="str">
        <f t="shared" ref="F229:F241" si="106">IF(AND(E229&gt;8.13,E229&lt;71.05),ROUND((7.858*POWER(E229-8.02,1.1)),0),IF(AND(E229&gt;0,E229&lt;8.14),0,""))</f>
        <v/>
      </c>
      <c r="G229" s="77"/>
      <c r="H229" s="41" t="str">
        <f t="shared" ref="H229:H241" si="107">IF(AND(G229&gt;213,G229&lt;700),TRUNC((0.188807*POWER(G229-210,1.41))),IF(AND(G229&gt;0,G229&lt;214),0,""))</f>
        <v/>
      </c>
      <c r="I229" s="43"/>
      <c r="J229" s="41" t="str">
        <f t="shared" ref="J229:J241" si="108">IF(AND(I229&gt;75,I229&lt;210),TRUNC((1.84523*POWER(I229-75,1.348))),IF(AND(I229&gt;0,I229&lt;76),0,""))</f>
        <v/>
      </c>
      <c r="K229" s="80"/>
      <c r="L229" s="44" t="str">
        <f t="shared" ref="L229:L241" si="109">IF(K229&gt;0,":"," ")</f>
        <v xml:space="preserve"> </v>
      </c>
      <c r="M229" s="82"/>
      <c r="N229" s="41" t="str">
        <f t="shared" ref="N229:N239" si="110">IF(OR(AND(K229=1,M229&gt;34),K229=2,AND(K229=3,M229&lt;2.7)),TRUNC(0.19889*(POWER((185-(K229*60+M229)),1.88))),IF(AND(K229&gt;2,M229&gt;2.6),0,""))</f>
        <v/>
      </c>
      <c r="O229" s="45"/>
      <c r="P229" s="41" t="str">
        <f t="shared" ref="P229:P241" si="111">IF(AND(O229&gt;28.9,O229&lt;49.6),TRUNC(3.84286*(POWER((50-O229),1.81))),IF(O229&gt;49.5,0,""))</f>
        <v/>
      </c>
      <c r="Q229" s="46"/>
    </row>
    <row r="230" spans="1:17">
      <c r="A230" s="23"/>
      <c r="B230" s="24" t="str">
        <f t="shared" si="104"/>
        <v/>
      </c>
      <c r="C230" s="40"/>
      <c r="D230" s="41" t="str">
        <f t="shared" si="105"/>
        <v/>
      </c>
      <c r="E230" s="42"/>
      <c r="F230" s="41" t="str">
        <f t="shared" si="106"/>
        <v/>
      </c>
      <c r="G230" s="77"/>
      <c r="H230" s="41" t="str">
        <f t="shared" si="107"/>
        <v/>
      </c>
      <c r="I230" s="43"/>
      <c r="J230" s="41" t="str">
        <f t="shared" si="108"/>
        <v/>
      </c>
      <c r="K230" s="80"/>
      <c r="L230" s="44" t="str">
        <f t="shared" si="109"/>
        <v xml:space="preserve"> </v>
      </c>
      <c r="M230" s="82"/>
      <c r="N230" s="41" t="str">
        <f t="shared" si="110"/>
        <v/>
      </c>
      <c r="O230" s="45"/>
      <c r="P230" s="41" t="str">
        <f t="shared" si="111"/>
        <v/>
      </c>
      <c r="Q230" s="46"/>
    </row>
    <row r="231" spans="1:17">
      <c r="A231" s="23"/>
      <c r="B231" s="24" t="str">
        <f t="shared" si="104"/>
        <v/>
      </c>
      <c r="C231" s="40"/>
      <c r="D231" s="41" t="str">
        <f t="shared" si="105"/>
        <v/>
      </c>
      <c r="E231" s="42"/>
      <c r="F231" s="41" t="str">
        <f t="shared" si="106"/>
        <v/>
      </c>
      <c r="G231" s="77"/>
      <c r="H231" s="41" t="str">
        <f t="shared" si="107"/>
        <v/>
      </c>
      <c r="I231" s="43"/>
      <c r="J231" s="41" t="str">
        <f t="shared" si="108"/>
        <v/>
      </c>
      <c r="K231" s="80"/>
      <c r="L231" s="44" t="str">
        <f t="shared" si="109"/>
        <v xml:space="preserve"> </v>
      </c>
      <c r="M231" s="82"/>
      <c r="N231" s="41" t="str">
        <f t="shared" si="110"/>
        <v/>
      </c>
      <c r="O231" s="45"/>
      <c r="P231" s="41" t="str">
        <f t="shared" si="111"/>
        <v/>
      </c>
      <c r="Q231" s="46"/>
    </row>
    <row r="232" spans="1:17">
      <c r="A232" s="23"/>
      <c r="B232" s="24" t="str">
        <f t="shared" si="104"/>
        <v/>
      </c>
      <c r="C232" s="40"/>
      <c r="D232" s="41" t="str">
        <f t="shared" si="105"/>
        <v/>
      </c>
      <c r="E232" s="42"/>
      <c r="F232" s="41" t="str">
        <f t="shared" si="106"/>
        <v/>
      </c>
      <c r="G232" s="77"/>
      <c r="H232" s="41" t="str">
        <f t="shared" si="107"/>
        <v/>
      </c>
      <c r="I232" s="43"/>
      <c r="J232" s="41" t="str">
        <f t="shared" si="108"/>
        <v/>
      </c>
      <c r="K232" s="80"/>
      <c r="L232" s="44" t="str">
        <f t="shared" si="109"/>
        <v xml:space="preserve"> </v>
      </c>
      <c r="M232" s="82"/>
      <c r="N232" s="41" t="str">
        <f t="shared" si="110"/>
        <v/>
      </c>
      <c r="O232" s="45"/>
      <c r="P232" s="41" t="str">
        <f t="shared" si="111"/>
        <v/>
      </c>
      <c r="Q232" s="46"/>
    </row>
    <row r="233" spans="1:17">
      <c r="A233" s="23"/>
      <c r="B233" s="24" t="str">
        <f t="shared" si="104"/>
        <v/>
      </c>
      <c r="C233" s="40"/>
      <c r="D233" s="41" t="str">
        <f t="shared" si="105"/>
        <v/>
      </c>
      <c r="E233" s="42"/>
      <c r="F233" s="41" t="str">
        <f t="shared" si="106"/>
        <v/>
      </c>
      <c r="G233" s="77"/>
      <c r="H233" s="41" t="str">
        <f t="shared" si="107"/>
        <v/>
      </c>
      <c r="I233" s="43"/>
      <c r="J233" s="41" t="str">
        <f t="shared" si="108"/>
        <v/>
      </c>
      <c r="K233" s="80"/>
      <c r="L233" s="44" t="str">
        <f t="shared" si="109"/>
        <v xml:space="preserve"> </v>
      </c>
      <c r="M233" s="82"/>
      <c r="N233" s="41" t="str">
        <f t="shared" si="110"/>
        <v/>
      </c>
      <c r="O233" s="45"/>
      <c r="P233" s="41" t="str">
        <f t="shared" si="111"/>
        <v/>
      </c>
      <c r="Q233" s="46"/>
    </row>
    <row r="234" spans="1:17">
      <c r="A234" s="23"/>
      <c r="B234" s="24" t="str">
        <f t="shared" si="104"/>
        <v/>
      </c>
      <c r="C234" s="40"/>
      <c r="D234" s="41" t="str">
        <f t="shared" si="105"/>
        <v/>
      </c>
      <c r="E234" s="42"/>
      <c r="F234" s="41" t="str">
        <f t="shared" si="106"/>
        <v/>
      </c>
      <c r="G234" s="77"/>
      <c r="H234" s="41" t="str">
        <f t="shared" si="107"/>
        <v/>
      </c>
      <c r="I234" s="43"/>
      <c r="J234" s="41" t="str">
        <f t="shared" si="108"/>
        <v/>
      </c>
      <c r="K234" s="80"/>
      <c r="L234" s="44" t="str">
        <f t="shared" si="109"/>
        <v xml:space="preserve"> </v>
      </c>
      <c r="M234" s="82"/>
      <c r="N234" s="41" t="str">
        <f t="shared" si="110"/>
        <v/>
      </c>
      <c r="O234" s="45"/>
      <c r="P234" s="41" t="str">
        <f t="shared" si="111"/>
        <v/>
      </c>
      <c r="Q234" s="46"/>
    </row>
    <row r="235" spans="1:17">
      <c r="A235" s="23"/>
      <c r="B235" s="24" t="str">
        <f t="shared" si="104"/>
        <v/>
      </c>
      <c r="C235" s="40"/>
      <c r="D235" s="41" t="str">
        <f t="shared" si="105"/>
        <v/>
      </c>
      <c r="E235" s="42"/>
      <c r="F235" s="41" t="str">
        <f t="shared" si="106"/>
        <v/>
      </c>
      <c r="G235" s="77"/>
      <c r="H235" s="41" t="str">
        <f t="shared" si="107"/>
        <v/>
      </c>
      <c r="I235" s="43"/>
      <c r="J235" s="41" t="str">
        <f t="shared" si="108"/>
        <v/>
      </c>
      <c r="K235" s="80"/>
      <c r="L235" s="44" t="str">
        <f t="shared" si="109"/>
        <v xml:space="preserve"> </v>
      </c>
      <c r="M235" s="82"/>
      <c r="N235" s="41" t="str">
        <f t="shared" si="110"/>
        <v/>
      </c>
      <c r="O235" s="45"/>
      <c r="P235" s="41" t="str">
        <f t="shared" si="111"/>
        <v/>
      </c>
      <c r="Q235" s="46"/>
    </row>
    <row r="236" spans="1:17">
      <c r="A236" s="23"/>
      <c r="B236" s="24" t="str">
        <f t="shared" si="104"/>
        <v/>
      </c>
      <c r="C236" s="40"/>
      <c r="D236" s="41" t="str">
        <f t="shared" si="105"/>
        <v/>
      </c>
      <c r="E236" s="42"/>
      <c r="F236" s="41" t="str">
        <f t="shared" si="106"/>
        <v/>
      </c>
      <c r="G236" s="77"/>
      <c r="H236" s="41" t="str">
        <f t="shared" si="107"/>
        <v/>
      </c>
      <c r="I236" s="43"/>
      <c r="J236" s="41" t="str">
        <f t="shared" si="108"/>
        <v/>
      </c>
      <c r="K236" s="80"/>
      <c r="L236" s="44" t="str">
        <f t="shared" si="109"/>
        <v xml:space="preserve"> </v>
      </c>
      <c r="M236" s="82"/>
      <c r="N236" s="41" t="str">
        <f t="shared" si="110"/>
        <v/>
      </c>
      <c r="O236" s="45"/>
      <c r="P236" s="41" t="str">
        <f t="shared" si="111"/>
        <v/>
      </c>
      <c r="Q236" s="46"/>
    </row>
    <row r="237" spans="1:17">
      <c r="A237" s="23"/>
      <c r="B237" s="24" t="str">
        <f t="shared" si="104"/>
        <v/>
      </c>
      <c r="C237" s="40"/>
      <c r="D237" s="41" t="str">
        <f t="shared" si="105"/>
        <v/>
      </c>
      <c r="E237" s="42"/>
      <c r="F237" s="41" t="str">
        <f t="shared" si="106"/>
        <v/>
      </c>
      <c r="G237" s="77"/>
      <c r="H237" s="41" t="str">
        <f t="shared" si="107"/>
        <v/>
      </c>
      <c r="I237" s="43"/>
      <c r="J237" s="41" t="str">
        <f t="shared" si="108"/>
        <v/>
      </c>
      <c r="K237" s="80"/>
      <c r="L237" s="44" t="str">
        <f t="shared" si="109"/>
        <v xml:space="preserve"> </v>
      </c>
      <c r="M237" s="82"/>
      <c r="N237" s="41" t="str">
        <f t="shared" si="110"/>
        <v/>
      </c>
      <c r="O237" s="45"/>
      <c r="P237" s="41" t="str">
        <f t="shared" si="111"/>
        <v/>
      </c>
      <c r="Q237" s="46"/>
    </row>
    <row r="238" spans="1:17">
      <c r="A238" s="23"/>
      <c r="B238" s="24" t="str">
        <f t="shared" si="104"/>
        <v/>
      </c>
      <c r="C238" s="40"/>
      <c r="D238" s="41" t="str">
        <f t="shared" si="105"/>
        <v/>
      </c>
      <c r="E238" s="42"/>
      <c r="F238" s="41" t="str">
        <f t="shared" si="106"/>
        <v/>
      </c>
      <c r="G238" s="77"/>
      <c r="H238" s="41" t="str">
        <f t="shared" si="107"/>
        <v/>
      </c>
      <c r="I238" s="43"/>
      <c r="J238" s="41" t="str">
        <f t="shared" si="108"/>
        <v/>
      </c>
      <c r="K238" s="80"/>
      <c r="L238" s="44" t="str">
        <f t="shared" si="109"/>
        <v xml:space="preserve"> </v>
      </c>
      <c r="M238" s="82"/>
      <c r="N238" s="41" t="str">
        <f t="shared" si="110"/>
        <v/>
      </c>
      <c r="O238" s="45"/>
      <c r="P238" s="41" t="str">
        <f t="shared" si="111"/>
        <v/>
      </c>
      <c r="Q238" s="46"/>
    </row>
    <row r="239" spans="1:17">
      <c r="A239" s="23"/>
      <c r="B239" s="24" t="str">
        <f t="shared" si="104"/>
        <v/>
      </c>
      <c r="C239" s="40"/>
      <c r="D239" s="41" t="str">
        <f t="shared" si="105"/>
        <v/>
      </c>
      <c r="E239" s="42"/>
      <c r="F239" s="41" t="str">
        <f t="shared" si="106"/>
        <v/>
      </c>
      <c r="G239" s="77"/>
      <c r="H239" s="41" t="str">
        <f t="shared" si="107"/>
        <v/>
      </c>
      <c r="I239" s="43"/>
      <c r="J239" s="41" t="str">
        <f t="shared" si="108"/>
        <v/>
      </c>
      <c r="K239" s="80"/>
      <c r="L239" s="44" t="str">
        <f t="shared" si="109"/>
        <v xml:space="preserve"> </v>
      </c>
      <c r="M239" s="82"/>
      <c r="N239" s="41" t="str">
        <f t="shared" si="110"/>
        <v/>
      </c>
      <c r="O239" s="45"/>
      <c r="P239" s="41" t="str">
        <f t="shared" si="111"/>
        <v/>
      </c>
      <c r="Q239" s="46"/>
    </row>
    <row r="240" spans="1:17">
      <c r="A240" s="49"/>
      <c r="B240" s="14"/>
      <c r="C240" s="50"/>
      <c r="D240" s="36" t="str">
        <f>IF(COUNT(D228:D239)&gt;=2,LARGE(D228:D239,1)+LARGE(D228:D239,2),IF(COUNT(D228:D239)=1,LARGE(D228:D239,1),""))</f>
        <v/>
      </c>
      <c r="E240" s="37"/>
      <c r="F240" s="36" t="str">
        <f>IF(COUNT(F228:F239)&gt;=2,LARGE(F228:F239,1)+LARGE(F228:F239,2),IF(COUNT(F228:F239)=1,LARGE(F228:F239,1),""))</f>
        <v/>
      </c>
      <c r="G240" s="78"/>
      <c r="H240" s="36" t="str">
        <f>IF(COUNT(H228:H239)&gt;=2,LARGE(H228:H239,1)+LARGE(H228:H239,2),IF(COUNT(H228:H239)=1,LARGE(H228:H239,1),""))</f>
        <v/>
      </c>
      <c r="I240" s="36"/>
      <c r="J240" s="36" t="str">
        <f>IF(COUNT(J228:J239)&gt;=2,LARGE(J228:J239,1)+LARGE(J228:J239,2),IF(COUNT(J228:J239)=1,LARGE(J228:J239,1),""))</f>
        <v/>
      </c>
      <c r="K240" s="69"/>
      <c r="L240" s="38"/>
      <c r="M240" s="72"/>
      <c r="N240" s="36" t="str">
        <f>IF(COUNT(N228:N239)&gt;=2,LARGE(N228:N239,1)+LARGE(N228:N239,2),IF(COUNT(N228:N239)=1,LARGE(N228:N239,1),""))</f>
        <v/>
      </c>
      <c r="O240" s="39"/>
      <c r="P240" s="36" t="str">
        <f>IF((COUNT(P228:P239)&gt;=1),LARGE(P228:P239,1),"")</f>
        <v/>
      </c>
      <c r="Q240" s="25" t="str">
        <f>IF(OR(D240&lt;&gt;"",F240&lt;&gt;"",H240&lt;&gt;"",J240&lt;&gt;"",N240&lt;&gt;"",P240&lt;&gt;""),SUM(D240,F240,H240,J240,N240,P240),"")</f>
        <v/>
      </c>
    </row>
    <row r="241" spans="1:17">
      <c r="A241" s="51"/>
      <c r="B241" s="52"/>
      <c r="C241" s="53"/>
      <c r="D241" s="47" t="str">
        <f t="shared" si="105"/>
        <v/>
      </c>
      <c r="E241" s="54"/>
      <c r="F241" s="47" t="str">
        <f t="shared" si="106"/>
        <v/>
      </c>
      <c r="G241" s="47"/>
      <c r="H241" s="47" t="str">
        <f t="shared" si="107"/>
        <v/>
      </c>
      <c r="I241" s="55"/>
      <c r="J241" s="47" t="str">
        <f t="shared" si="108"/>
        <v/>
      </c>
      <c r="K241" s="81"/>
      <c r="L241" s="48" t="str">
        <f t="shared" si="109"/>
        <v xml:space="preserve"> </v>
      </c>
      <c r="M241" s="83"/>
      <c r="N241" s="47" t="str">
        <f>IF(OR(AND(K241=1,M241&gt;34),K241=2,AND(K241=3,M241&lt;2.7)),TRUNC(0.19889*(POWER((185-(K241*60+M241)),1.88))),IF(AND(K241&gt;2,M241&gt;2.6),0,""))</f>
        <v/>
      </c>
      <c r="O241" s="56"/>
      <c r="P241" s="47" t="str">
        <f t="shared" si="111"/>
        <v/>
      </c>
      <c r="Q241" s="47"/>
    </row>
    <row r="242" spans="1:17">
      <c r="A242" s="23"/>
      <c r="B242" s="23"/>
      <c r="C242" s="40"/>
      <c r="D242" s="41" t="str">
        <f>IF(AND(C242&gt;6.4,C242&lt;12.7),TRUNC(46.0849*(POWER((12.76-C242),1.81))),IF(C242&gt;12.6,0,""))</f>
        <v/>
      </c>
      <c r="E242" s="42"/>
      <c r="F242" s="41" t="str">
        <f>IF(AND(E242&gt;8.13,E242&lt;71.05),ROUND((7.858*POWER(E242-8.02,1.1)),0),IF(AND(E242&gt;0,E242&lt;8.14),0,""))</f>
        <v/>
      </c>
      <c r="G242" s="76"/>
      <c r="H242" s="41" t="str">
        <f>IF(AND(G242&gt;213,G242&lt;700),TRUNC((0.188807*POWER(G242-210,1.41))),IF(AND(G242&gt;0,G242&lt;214),0,""))</f>
        <v/>
      </c>
      <c r="I242" s="43"/>
      <c r="J242" s="41" t="str">
        <f>IF(AND(I242&gt;75,I242&lt;210),TRUNC((1.84523*POWER(I242-75,1.348))),IF(AND(I242&gt;0,I242&lt;76),0,""))</f>
        <v/>
      </c>
      <c r="K242" s="80"/>
      <c r="L242" s="44" t="str">
        <f>IF(K242&gt;0,":"," ")</f>
        <v xml:space="preserve"> </v>
      </c>
      <c r="M242" s="82"/>
      <c r="N242" s="41" t="str">
        <f>IF(OR(AND(K242=1,M242&gt;34),K242=2,AND(K242=3,M242&lt;2.7)),TRUNC(0.19889*(POWER((185-(K242*60+M242)),1.88))),IF(AND(K242&gt;2,M242&gt;2.6),0,""))</f>
        <v/>
      </c>
      <c r="O242" s="45"/>
      <c r="P242" s="41" t="str">
        <f>IF(AND(O242&gt;28.9,O242&lt;49.6),TRUNC(3.84286*(POWER((50-O242),1.81))),IF(O242&gt;49.5,0,""))</f>
        <v/>
      </c>
      <c r="Q242" s="46"/>
    </row>
    <row r="243" spans="1:17">
      <c r="A243" s="23"/>
      <c r="B243" s="24" t="str">
        <f t="shared" ref="B243:B253" si="112">IF(AND(A243&lt;&gt;"",B242&lt;&gt;""),B242,"")</f>
        <v/>
      </c>
      <c r="C243" s="40"/>
      <c r="D243" s="41" t="str">
        <f t="shared" ref="D243:D255" si="113">IF(AND(C243&gt;6.4,C243&lt;12.7),TRUNC(46.0849*(POWER((12.76-C243),1.81))),IF(C243&gt;12.6,0,""))</f>
        <v/>
      </c>
      <c r="E243" s="42"/>
      <c r="F243" s="41" t="str">
        <f t="shared" ref="F243:F255" si="114">IF(AND(E243&gt;8.13,E243&lt;71.05),ROUND((7.858*POWER(E243-8.02,1.1)),0),IF(AND(E243&gt;0,E243&lt;8.14),0,""))</f>
        <v/>
      </c>
      <c r="G243" s="77"/>
      <c r="H243" s="41" t="str">
        <f t="shared" ref="H243:H255" si="115">IF(AND(G243&gt;213,G243&lt;700),TRUNC((0.188807*POWER(G243-210,1.41))),IF(AND(G243&gt;0,G243&lt;214),0,""))</f>
        <v/>
      </c>
      <c r="I243" s="43"/>
      <c r="J243" s="41" t="str">
        <f t="shared" ref="J243:J255" si="116">IF(AND(I243&gt;75,I243&lt;210),TRUNC((1.84523*POWER(I243-75,1.348))),IF(AND(I243&gt;0,I243&lt;76),0,""))</f>
        <v/>
      </c>
      <c r="K243" s="80"/>
      <c r="L243" s="44" t="str">
        <f t="shared" ref="L243:L255" si="117">IF(K243&gt;0,":"," ")</f>
        <v xml:space="preserve"> </v>
      </c>
      <c r="M243" s="82"/>
      <c r="N243" s="41" t="str">
        <f t="shared" ref="N243:N253" si="118">IF(OR(AND(K243=1,M243&gt;34),K243=2,AND(K243=3,M243&lt;2.7)),TRUNC(0.19889*(POWER((185-(K243*60+M243)),1.88))),IF(AND(K243&gt;2,M243&gt;2.6),0,""))</f>
        <v/>
      </c>
      <c r="O243" s="45"/>
      <c r="P243" s="41" t="str">
        <f t="shared" ref="P243:P255" si="119">IF(AND(O243&gt;28.9,O243&lt;49.6),TRUNC(3.84286*(POWER((50-O243),1.81))),IF(O243&gt;49.5,0,""))</f>
        <v/>
      </c>
      <c r="Q243" s="46"/>
    </row>
    <row r="244" spans="1:17">
      <c r="A244" s="23"/>
      <c r="B244" s="24" t="str">
        <f t="shared" si="112"/>
        <v/>
      </c>
      <c r="C244" s="40"/>
      <c r="D244" s="41" t="str">
        <f t="shared" si="113"/>
        <v/>
      </c>
      <c r="E244" s="42"/>
      <c r="F244" s="41" t="str">
        <f t="shared" si="114"/>
        <v/>
      </c>
      <c r="G244" s="77"/>
      <c r="H244" s="41" t="str">
        <f t="shared" si="115"/>
        <v/>
      </c>
      <c r="I244" s="43"/>
      <c r="J244" s="41" t="str">
        <f t="shared" si="116"/>
        <v/>
      </c>
      <c r="K244" s="80"/>
      <c r="L244" s="44" t="str">
        <f t="shared" si="117"/>
        <v xml:space="preserve"> </v>
      </c>
      <c r="M244" s="82"/>
      <c r="N244" s="41" t="str">
        <f t="shared" si="118"/>
        <v/>
      </c>
      <c r="O244" s="45"/>
      <c r="P244" s="41" t="str">
        <f t="shared" si="119"/>
        <v/>
      </c>
      <c r="Q244" s="46"/>
    </row>
    <row r="245" spans="1:17">
      <c r="A245" s="23"/>
      <c r="B245" s="24" t="str">
        <f t="shared" si="112"/>
        <v/>
      </c>
      <c r="C245" s="40"/>
      <c r="D245" s="41" t="str">
        <f t="shared" si="113"/>
        <v/>
      </c>
      <c r="E245" s="42"/>
      <c r="F245" s="41" t="str">
        <f t="shared" si="114"/>
        <v/>
      </c>
      <c r="G245" s="77"/>
      <c r="H245" s="41" t="str">
        <f t="shared" si="115"/>
        <v/>
      </c>
      <c r="I245" s="43"/>
      <c r="J245" s="41" t="str">
        <f t="shared" si="116"/>
        <v/>
      </c>
      <c r="K245" s="80"/>
      <c r="L245" s="44" t="str">
        <f t="shared" si="117"/>
        <v xml:space="preserve"> </v>
      </c>
      <c r="M245" s="82"/>
      <c r="N245" s="41" t="str">
        <f t="shared" si="118"/>
        <v/>
      </c>
      <c r="O245" s="45"/>
      <c r="P245" s="41" t="str">
        <f t="shared" si="119"/>
        <v/>
      </c>
      <c r="Q245" s="46"/>
    </row>
    <row r="246" spans="1:17">
      <c r="A246" s="23"/>
      <c r="B246" s="24" t="str">
        <f t="shared" si="112"/>
        <v/>
      </c>
      <c r="C246" s="40"/>
      <c r="D246" s="41" t="str">
        <f t="shared" si="113"/>
        <v/>
      </c>
      <c r="E246" s="42"/>
      <c r="F246" s="41" t="str">
        <f t="shared" si="114"/>
        <v/>
      </c>
      <c r="G246" s="77"/>
      <c r="H246" s="41" t="str">
        <f t="shared" si="115"/>
        <v/>
      </c>
      <c r="I246" s="43"/>
      <c r="J246" s="41" t="str">
        <f t="shared" si="116"/>
        <v/>
      </c>
      <c r="K246" s="80"/>
      <c r="L246" s="44" t="str">
        <f t="shared" si="117"/>
        <v xml:space="preserve"> </v>
      </c>
      <c r="M246" s="82"/>
      <c r="N246" s="41" t="str">
        <f t="shared" si="118"/>
        <v/>
      </c>
      <c r="O246" s="45"/>
      <c r="P246" s="41" t="str">
        <f t="shared" si="119"/>
        <v/>
      </c>
      <c r="Q246" s="46"/>
    </row>
    <row r="247" spans="1:17">
      <c r="A247" s="23"/>
      <c r="B247" s="24" t="str">
        <f t="shared" si="112"/>
        <v/>
      </c>
      <c r="C247" s="40"/>
      <c r="D247" s="41" t="str">
        <f t="shared" si="113"/>
        <v/>
      </c>
      <c r="E247" s="42"/>
      <c r="F247" s="41" t="str">
        <f t="shared" si="114"/>
        <v/>
      </c>
      <c r="G247" s="77"/>
      <c r="H247" s="41" t="str">
        <f t="shared" si="115"/>
        <v/>
      </c>
      <c r="I247" s="43"/>
      <c r="J247" s="41" t="str">
        <f t="shared" si="116"/>
        <v/>
      </c>
      <c r="K247" s="80"/>
      <c r="L247" s="44" t="str">
        <f t="shared" si="117"/>
        <v xml:space="preserve"> </v>
      </c>
      <c r="M247" s="82"/>
      <c r="N247" s="41" t="str">
        <f t="shared" si="118"/>
        <v/>
      </c>
      <c r="O247" s="45"/>
      <c r="P247" s="41" t="str">
        <f t="shared" si="119"/>
        <v/>
      </c>
      <c r="Q247" s="46"/>
    </row>
    <row r="248" spans="1:17">
      <c r="A248" s="23"/>
      <c r="B248" s="24" t="str">
        <f t="shared" si="112"/>
        <v/>
      </c>
      <c r="C248" s="40"/>
      <c r="D248" s="41" t="str">
        <f t="shared" si="113"/>
        <v/>
      </c>
      <c r="E248" s="42"/>
      <c r="F248" s="41" t="str">
        <f t="shared" si="114"/>
        <v/>
      </c>
      <c r="G248" s="77"/>
      <c r="H248" s="41" t="str">
        <f t="shared" si="115"/>
        <v/>
      </c>
      <c r="I248" s="43"/>
      <c r="J248" s="41" t="str">
        <f t="shared" si="116"/>
        <v/>
      </c>
      <c r="K248" s="80"/>
      <c r="L248" s="44" t="str">
        <f t="shared" si="117"/>
        <v xml:space="preserve"> </v>
      </c>
      <c r="M248" s="82"/>
      <c r="N248" s="41" t="str">
        <f t="shared" si="118"/>
        <v/>
      </c>
      <c r="O248" s="45"/>
      <c r="P248" s="41" t="str">
        <f t="shared" si="119"/>
        <v/>
      </c>
      <c r="Q248" s="46"/>
    </row>
    <row r="249" spans="1:17">
      <c r="A249" s="23"/>
      <c r="B249" s="24" t="str">
        <f t="shared" si="112"/>
        <v/>
      </c>
      <c r="C249" s="40"/>
      <c r="D249" s="41" t="str">
        <f t="shared" si="113"/>
        <v/>
      </c>
      <c r="E249" s="42"/>
      <c r="F249" s="41" t="str">
        <f t="shared" si="114"/>
        <v/>
      </c>
      <c r="G249" s="77"/>
      <c r="H249" s="41" t="str">
        <f t="shared" si="115"/>
        <v/>
      </c>
      <c r="I249" s="43"/>
      <c r="J249" s="41" t="str">
        <f t="shared" si="116"/>
        <v/>
      </c>
      <c r="K249" s="80"/>
      <c r="L249" s="44" t="str">
        <f t="shared" si="117"/>
        <v xml:space="preserve"> </v>
      </c>
      <c r="M249" s="82"/>
      <c r="N249" s="41" t="str">
        <f t="shared" si="118"/>
        <v/>
      </c>
      <c r="O249" s="45"/>
      <c r="P249" s="41" t="str">
        <f t="shared" si="119"/>
        <v/>
      </c>
      <c r="Q249" s="46"/>
    </row>
    <row r="250" spans="1:17">
      <c r="A250" s="23"/>
      <c r="B250" s="24" t="str">
        <f t="shared" si="112"/>
        <v/>
      </c>
      <c r="C250" s="40"/>
      <c r="D250" s="41" t="str">
        <f t="shared" si="113"/>
        <v/>
      </c>
      <c r="E250" s="42"/>
      <c r="F250" s="41" t="str">
        <f t="shared" si="114"/>
        <v/>
      </c>
      <c r="G250" s="77"/>
      <c r="H250" s="41" t="str">
        <f t="shared" si="115"/>
        <v/>
      </c>
      <c r="I250" s="43"/>
      <c r="J250" s="41" t="str">
        <f t="shared" si="116"/>
        <v/>
      </c>
      <c r="K250" s="80"/>
      <c r="L250" s="44" t="str">
        <f t="shared" si="117"/>
        <v xml:space="preserve"> </v>
      </c>
      <c r="M250" s="82"/>
      <c r="N250" s="41" t="str">
        <f t="shared" si="118"/>
        <v/>
      </c>
      <c r="O250" s="45"/>
      <c r="P250" s="41" t="str">
        <f t="shared" si="119"/>
        <v/>
      </c>
      <c r="Q250" s="46"/>
    </row>
    <row r="251" spans="1:17">
      <c r="A251" s="23"/>
      <c r="B251" s="24" t="str">
        <f t="shared" si="112"/>
        <v/>
      </c>
      <c r="C251" s="40"/>
      <c r="D251" s="41" t="str">
        <f t="shared" si="113"/>
        <v/>
      </c>
      <c r="E251" s="42"/>
      <c r="F251" s="41" t="str">
        <f t="shared" si="114"/>
        <v/>
      </c>
      <c r="G251" s="77"/>
      <c r="H251" s="41" t="str">
        <f t="shared" si="115"/>
        <v/>
      </c>
      <c r="I251" s="43"/>
      <c r="J251" s="41" t="str">
        <f t="shared" si="116"/>
        <v/>
      </c>
      <c r="K251" s="80"/>
      <c r="L251" s="44" t="str">
        <f t="shared" si="117"/>
        <v xml:space="preserve"> </v>
      </c>
      <c r="M251" s="82"/>
      <c r="N251" s="41" t="str">
        <f t="shared" si="118"/>
        <v/>
      </c>
      <c r="O251" s="45"/>
      <c r="P251" s="41" t="str">
        <f t="shared" si="119"/>
        <v/>
      </c>
      <c r="Q251" s="46"/>
    </row>
    <row r="252" spans="1:17">
      <c r="A252" s="23"/>
      <c r="B252" s="24" t="str">
        <f t="shared" si="112"/>
        <v/>
      </c>
      <c r="C252" s="40"/>
      <c r="D252" s="41" t="str">
        <f t="shared" si="113"/>
        <v/>
      </c>
      <c r="E252" s="42"/>
      <c r="F252" s="41" t="str">
        <f t="shared" si="114"/>
        <v/>
      </c>
      <c r="G252" s="77"/>
      <c r="H252" s="41" t="str">
        <f t="shared" si="115"/>
        <v/>
      </c>
      <c r="I252" s="43"/>
      <c r="J252" s="41" t="str">
        <f t="shared" si="116"/>
        <v/>
      </c>
      <c r="K252" s="80"/>
      <c r="L252" s="44" t="str">
        <f t="shared" si="117"/>
        <v xml:space="preserve"> </v>
      </c>
      <c r="M252" s="82"/>
      <c r="N252" s="41" t="str">
        <f t="shared" si="118"/>
        <v/>
      </c>
      <c r="O252" s="45"/>
      <c r="P252" s="41" t="str">
        <f t="shared" si="119"/>
        <v/>
      </c>
      <c r="Q252" s="46"/>
    </row>
    <row r="253" spans="1:17">
      <c r="A253" s="23"/>
      <c r="B253" s="24" t="str">
        <f t="shared" si="112"/>
        <v/>
      </c>
      <c r="C253" s="40"/>
      <c r="D253" s="41" t="str">
        <f t="shared" si="113"/>
        <v/>
      </c>
      <c r="E253" s="42"/>
      <c r="F253" s="41" t="str">
        <f t="shared" si="114"/>
        <v/>
      </c>
      <c r="G253" s="77"/>
      <c r="H253" s="41" t="str">
        <f t="shared" si="115"/>
        <v/>
      </c>
      <c r="I253" s="43"/>
      <c r="J253" s="41" t="str">
        <f t="shared" si="116"/>
        <v/>
      </c>
      <c r="K253" s="80"/>
      <c r="L253" s="44" t="str">
        <f t="shared" si="117"/>
        <v xml:space="preserve"> </v>
      </c>
      <c r="M253" s="82"/>
      <c r="N253" s="41" t="str">
        <f t="shared" si="118"/>
        <v/>
      </c>
      <c r="O253" s="45"/>
      <c r="P253" s="41" t="str">
        <f t="shared" si="119"/>
        <v/>
      </c>
      <c r="Q253" s="46"/>
    </row>
    <row r="254" spans="1:17">
      <c r="A254" s="49"/>
      <c r="B254" s="14"/>
      <c r="C254" s="50"/>
      <c r="D254" s="36" t="str">
        <f>IF(COUNT(D242:D253)&gt;=2,LARGE(D242:D253,1)+LARGE(D242:D253,2),IF(COUNT(D242:D253)=1,LARGE(D242:D253,1),""))</f>
        <v/>
      </c>
      <c r="E254" s="37"/>
      <c r="F254" s="36" t="str">
        <f>IF(COUNT(F242:F253)&gt;=2,LARGE(F242:F253,1)+LARGE(F242:F253,2),IF(COUNT(F242:F253)=1,LARGE(F242:F253,1),""))</f>
        <v/>
      </c>
      <c r="G254" s="78"/>
      <c r="H254" s="36" t="str">
        <f>IF(COUNT(H242:H253)&gt;=2,LARGE(H242:H253,1)+LARGE(H242:H253,2),IF(COUNT(H242:H253)=1,LARGE(H242:H253,1),""))</f>
        <v/>
      </c>
      <c r="I254" s="36"/>
      <c r="J254" s="36" t="str">
        <f>IF(COUNT(J242:J253)&gt;=2,LARGE(J242:J253,1)+LARGE(J242:J253,2),IF(COUNT(J242:J253)=1,LARGE(J242:J253,1),""))</f>
        <v/>
      </c>
      <c r="K254" s="69"/>
      <c r="L254" s="38"/>
      <c r="M254" s="72"/>
      <c r="N254" s="36" t="str">
        <f>IF(COUNT(N242:N253)&gt;=2,LARGE(N242:N253,1)+LARGE(N242:N253,2),IF(COUNT(N242:N253)=1,LARGE(N242:N253,1),""))</f>
        <v/>
      </c>
      <c r="O254" s="39"/>
      <c r="P254" s="36" t="str">
        <f>IF((COUNT(P242:P253)&gt;=1),LARGE(P242:P253,1),"")</f>
        <v/>
      </c>
      <c r="Q254" s="25" t="str">
        <f>IF(OR(D254&lt;&gt;"",F254&lt;&gt;"",H254&lt;&gt;"",J254&lt;&gt;"",N254&lt;&gt;"",P254&lt;&gt;""),SUM(D254,F254,H254,J254,N254,P254),"")</f>
        <v/>
      </c>
    </row>
    <row r="255" spans="1:17">
      <c r="A255" s="51"/>
      <c r="B255" s="52"/>
      <c r="C255" s="53"/>
      <c r="D255" s="47" t="str">
        <f t="shared" si="113"/>
        <v/>
      </c>
      <c r="E255" s="54"/>
      <c r="F255" s="47" t="str">
        <f t="shared" si="114"/>
        <v/>
      </c>
      <c r="G255" s="47"/>
      <c r="H255" s="47" t="str">
        <f t="shared" si="115"/>
        <v/>
      </c>
      <c r="I255" s="55"/>
      <c r="J255" s="47" t="str">
        <f t="shared" si="116"/>
        <v/>
      </c>
      <c r="K255" s="81"/>
      <c r="L255" s="48" t="str">
        <f t="shared" si="117"/>
        <v xml:space="preserve"> </v>
      </c>
      <c r="M255" s="83"/>
      <c r="N255" s="47" t="str">
        <f>IF(OR(AND(K255=1,M255&gt;34),K255=2,AND(K255=3,M255&lt;2.7)),TRUNC(0.19889*(POWER((185-(K255*60+M255)),1.88))),IF(AND(K255&gt;2,M255&gt;2.6),0,""))</f>
        <v/>
      </c>
      <c r="O255" s="56"/>
      <c r="P255" s="47" t="str">
        <f t="shared" si="119"/>
        <v/>
      </c>
      <c r="Q255" s="47"/>
    </row>
    <row r="256" spans="1:17">
      <c r="A256" s="23"/>
      <c r="B256" s="23"/>
      <c r="C256" s="40"/>
      <c r="D256" s="41" t="str">
        <f>IF(AND(C256&gt;6.4,C256&lt;12.7),TRUNC(46.0849*(POWER((12.76-C256),1.81))),IF(C256&gt;12.6,0,""))</f>
        <v/>
      </c>
      <c r="E256" s="42"/>
      <c r="F256" s="41" t="str">
        <f>IF(AND(E256&gt;8.13,E256&lt;71.05),ROUND((7.858*POWER(E256-8.02,1.1)),0),IF(AND(E256&gt;0,E256&lt;8.14),0,""))</f>
        <v/>
      </c>
      <c r="G256" s="76"/>
      <c r="H256" s="41" t="str">
        <f>IF(AND(G256&gt;213,G256&lt;700),TRUNC((0.188807*POWER(G256-210,1.41))),IF(AND(G256&gt;0,G256&lt;214),0,""))</f>
        <v/>
      </c>
      <c r="I256" s="43"/>
      <c r="J256" s="41" t="str">
        <f>IF(AND(I256&gt;75,I256&lt;210),TRUNC((1.84523*POWER(I256-75,1.348))),IF(AND(I256&gt;0,I256&lt;76),0,""))</f>
        <v/>
      </c>
      <c r="K256" s="80"/>
      <c r="L256" s="44" t="str">
        <f>IF(K256&gt;0,":"," ")</f>
        <v xml:space="preserve"> </v>
      </c>
      <c r="M256" s="82"/>
      <c r="N256" s="41" t="str">
        <f>IF(OR(AND(K256=1,M256&gt;34),K256=2,AND(K256=3,M256&lt;2.7)),TRUNC(0.19889*(POWER((185-(K256*60+M256)),1.88))),IF(AND(K256&gt;2,M256&gt;2.6),0,""))</f>
        <v/>
      </c>
      <c r="O256" s="45"/>
      <c r="P256" s="41" t="str">
        <f>IF(AND(O256&gt;28.9,O256&lt;49.6),TRUNC(3.84286*(POWER((50-O256),1.81))),IF(O256&gt;49.5,0,""))</f>
        <v/>
      </c>
      <c r="Q256" s="46"/>
    </row>
    <row r="257" spans="1:17">
      <c r="A257" s="23"/>
      <c r="B257" s="24" t="str">
        <f t="shared" ref="B257:B267" si="120">IF(AND(A257&lt;&gt;"",B256&lt;&gt;""),B256,"")</f>
        <v/>
      </c>
      <c r="C257" s="40"/>
      <c r="D257" s="41" t="str">
        <f t="shared" ref="D257:D269" si="121">IF(AND(C257&gt;6.4,C257&lt;12.7),TRUNC(46.0849*(POWER((12.76-C257),1.81))),IF(C257&gt;12.6,0,""))</f>
        <v/>
      </c>
      <c r="E257" s="42"/>
      <c r="F257" s="41" t="str">
        <f t="shared" ref="F257:F269" si="122">IF(AND(E257&gt;8.13,E257&lt;71.05),ROUND((7.858*POWER(E257-8.02,1.1)),0),IF(AND(E257&gt;0,E257&lt;8.14),0,""))</f>
        <v/>
      </c>
      <c r="G257" s="77"/>
      <c r="H257" s="41" t="str">
        <f t="shared" ref="H257:H269" si="123">IF(AND(G257&gt;213,G257&lt;700),TRUNC((0.188807*POWER(G257-210,1.41))),IF(AND(G257&gt;0,G257&lt;214),0,""))</f>
        <v/>
      </c>
      <c r="I257" s="43"/>
      <c r="J257" s="41" t="str">
        <f t="shared" ref="J257:J269" si="124">IF(AND(I257&gt;75,I257&lt;210),TRUNC((1.84523*POWER(I257-75,1.348))),IF(AND(I257&gt;0,I257&lt;76),0,""))</f>
        <v/>
      </c>
      <c r="K257" s="80"/>
      <c r="L257" s="44" t="str">
        <f t="shared" ref="L257:L269" si="125">IF(K257&gt;0,":"," ")</f>
        <v xml:space="preserve"> </v>
      </c>
      <c r="M257" s="82"/>
      <c r="N257" s="41" t="str">
        <f t="shared" ref="N257:N267" si="126">IF(OR(AND(K257=1,M257&gt;34),K257=2,AND(K257=3,M257&lt;2.7)),TRUNC(0.19889*(POWER((185-(K257*60+M257)),1.88))),IF(AND(K257&gt;2,M257&gt;2.6),0,""))</f>
        <v/>
      </c>
      <c r="O257" s="45"/>
      <c r="P257" s="41" t="str">
        <f t="shared" ref="P257:P269" si="127">IF(AND(O257&gt;28.9,O257&lt;49.6),TRUNC(3.84286*(POWER((50-O257),1.81))),IF(O257&gt;49.5,0,""))</f>
        <v/>
      </c>
      <c r="Q257" s="46"/>
    </row>
    <row r="258" spans="1:17">
      <c r="A258" s="23"/>
      <c r="B258" s="24" t="str">
        <f t="shared" si="120"/>
        <v/>
      </c>
      <c r="C258" s="40"/>
      <c r="D258" s="41" t="str">
        <f t="shared" si="121"/>
        <v/>
      </c>
      <c r="E258" s="42"/>
      <c r="F258" s="41" t="str">
        <f t="shared" si="122"/>
        <v/>
      </c>
      <c r="G258" s="77"/>
      <c r="H258" s="41" t="str">
        <f t="shared" si="123"/>
        <v/>
      </c>
      <c r="I258" s="43"/>
      <c r="J258" s="41" t="str">
        <f t="shared" si="124"/>
        <v/>
      </c>
      <c r="K258" s="80"/>
      <c r="L258" s="44" t="str">
        <f t="shared" si="125"/>
        <v xml:space="preserve"> </v>
      </c>
      <c r="M258" s="82"/>
      <c r="N258" s="41" t="str">
        <f t="shared" si="126"/>
        <v/>
      </c>
      <c r="O258" s="45"/>
      <c r="P258" s="41" t="str">
        <f t="shared" si="127"/>
        <v/>
      </c>
      <c r="Q258" s="46"/>
    </row>
    <row r="259" spans="1:17">
      <c r="A259" s="23"/>
      <c r="B259" s="24" t="str">
        <f t="shared" si="120"/>
        <v/>
      </c>
      <c r="C259" s="40"/>
      <c r="D259" s="41" t="str">
        <f t="shared" si="121"/>
        <v/>
      </c>
      <c r="E259" s="42"/>
      <c r="F259" s="41" t="str">
        <f t="shared" si="122"/>
        <v/>
      </c>
      <c r="G259" s="77"/>
      <c r="H259" s="41" t="str">
        <f t="shared" si="123"/>
        <v/>
      </c>
      <c r="I259" s="43"/>
      <c r="J259" s="41" t="str">
        <f t="shared" si="124"/>
        <v/>
      </c>
      <c r="K259" s="80"/>
      <c r="L259" s="44" t="str">
        <f t="shared" si="125"/>
        <v xml:space="preserve"> </v>
      </c>
      <c r="M259" s="82"/>
      <c r="N259" s="41" t="str">
        <f t="shared" si="126"/>
        <v/>
      </c>
      <c r="O259" s="45"/>
      <c r="P259" s="41" t="str">
        <f t="shared" si="127"/>
        <v/>
      </c>
      <c r="Q259" s="46"/>
    </row>
    <row r="260" spans="1:17">
      <c r="A260" s="23"/>
      <c r="B260" s="24" t="str">
        <f t="shared" si="120"/>
        <v/>
      </c>
      <c r="C260" s="40"/>
      <c r="D260" s="41" t="str">
        <f t="shared" si="121"/>
        <v/>
      </c>
      <c r="E260" s="42"/>
      <c r="F260" s="41" t="str">
        <f t="shared" si="122"/>
        <v/>
      </c>
      <c r="G260" s="77"/>
      <c r="H260" s="41" t="str">
        <f t="shared" si="123"/>
        <v/>
      </c>
      <c r="I260" s="43"/>
      <c r="J260" s="41" t="str">
        <f t="shared" si="124"/>
        <v/>
      </c>
      <c r="K260" s="80"/>
      <c r="L260" s="44" t="str">
        <f t="shared" si="125"/>
        <v xml:space="preserve"> </v>
      </c>
      <c r="M260" s="82"/>
      <c r="N260" s="41" t="str">
        <f t="shared" si="126"/>
        <v/>
      </c>
      <c r="O260" s="45"/>
      <c r="P260" s="41" t="str">
        <f t="shared" si="127"/>
        <v/>
      </c>
      <c r="Q260" s="46"/>
    </row>
    <row r="261" spans="1:17">
      <c r="A261" s="23"/>
      <c r="B261" s="24" t="str">
        <f t="shared" si="120"/>
        <v/>
      </c>
      <c r="C261" s="40"/>
      <c r="D261" s="41" t="str">
        <f t="shared" si="121"/>
        <v/>
      </c>
      <c r="E261" s="42"/>
      <c r="F261" s="41" t="str">
        <f t="shared" si="122"/>
        <v/>
      </c>
      <c r="G261" s="77"/>
      <c r="H261" s="41" t="str">
        <f t="shared" si="123"/>
        <v/>
      </c>
      <c r="I261" s="43"/>
      <c r="J261" s="41" t="str">
        <f t="shared" si="124"/>
        <v/>
      </c>
      <c r="K261" s="80"/>
      <c r="L261" s="44" t="str">
        <f t="shared" si="125"/>
        <v xml:space="preserve"> </v>
      </c>
      <c r="M261" s="82"/>
      <c r="N261" s="41" t="str">
        <f t="shared" si="126"/>
        <v/>
      </c>
      <c r="O261" s="45"/>
      <c r="P261" s="41" t="str">
        <f t="shared" si="127"/>
        <v/>
      </c>
      <c r="Q261" s="46"/>
    </row>
    <row r="262" spans="1:17">
      <c r="A262" s="23"/>
      <c r="B262" s="24" t="str">
        <f t="shared" si="120"/>
        <v/>
      </c>
      <c r="C262" s="40"/>
      <c r="D262" s="41" t="str">
        <f t="shared" si="121"/>
        <v/>
      </c>
      <c r="E262" s="42"/>
      <c r="F262" s="41" t="str">
        <f t="shared" si="122"/>
        <v/>
      </c>
      <c r="G262" s="77"/>
      <c r="H262" s="41" t="str">
        <f t="shared" si="123"/>
        <v/>
      </c>
      <c r="I262" s="43"/>
      <c r="J262" s="41" t="str">
        <f t="shared" si="124"/>
        <v/>
      </c>
      <c r="K262" s="80"/>
      <c r="L262" s="44" t="str">
        <f t="shared" si="125"/>
        <v xml:space="preserve"> </v>
      </c>
      <c r="M262" s="82"/>
      <c r="N262" s="41" t="str">
        <f t="shared" si="126"/>
        <v/>
      </c>
      <c r="O262" s="45"/>
      <c r="P262" s="41" t="str">
        <f t="shared" si="127"/>
        <v/>
      </c>
      <c r="Q262" s="46"/>
    </row>
    <row r="263" spans="1:17">
      <c r="A263" s="23"/>
      <c r="B263" s="24" t="str">
        <f t="shared" si="120"/>
        <v/>
      </c>
      <c r="C263" s="40"/>
      <c r="D263" s="41" t="str">
        <f t="shared" si="121"/>
        <v/>
      </c>
      <c r="E263" s="42"/>
      <c r="F263" s="41" t="str">
        <f t="shared" si="122"/>
        <v/>
      </c>
      <c r="G263" s="77"/>
      <c r="H263" s="41" t="str">
        <f t="shared" si="123"/>
        <v/>
      </c>
      <c r="I263" s="43"/>
      <c r="J263" s="41" t="str">
        <f t="shared" si="124"/>
        <v/>
      </c>
      <c r="K263" s="80"/>
      <c r="L263" s="44" t="str">
        <f t="shared" si="125"/>
        <v xml:space="preserve"> </v>
      </c>
      <c r="M263" s="82"/>
      <c r="N263" s="41" t="str">
        <f t="shared" si="126"/>
        <v/>
      </c>
      <c r="O263" s="45"/>
      <c r="P263" s="41" t="str">
        <f t="shared" si="127"/>
        <v/>
      </c>
      <c r="Q263" s="46"/>
    </row>
    <row r="264" spans="1:17">
      <c r="A264" s="23"/>
      <c r="B264" s="24" t="str">
        <f t="shared" si="120"/>
        <v/>
      </c>
      <c r="C264" s="40"/>
      <c r="D264" s="41" t="str">
        <f t="shared" si="121"/>
        <v/>
      </c>
      <c r="E264" s="42"/>
      <c r="F264" s="41" t="str">
        <f t="shared" si="122"/>
        <v/>
      </c>
      <c r="G264" s="77"/>
      <c r="H264" s="41" t="str">
        <f t="shared" si="123"/>
        <v/>
      </c>
      <c r="I264" s="43"/>
      <c r="J264" s="41" t="str">
        <f t="shared" si="124"/>
        <v/>
      </c>
      <c r="K264" s="80"/>
      <c r="L264" s="44" t="str">
        <f t="shared" si="125"/>
        <v xml:space="preserve"> </v>
      </c>
      <c r="M264" s="82"/>
      <c r="N264" s="41" t="str">
        <f t="shared" si="126"/>
        <v/>
      </c>
      <c r="O264" s="45"/>
      <c r="P264" s="41" t="str">
        <f t="shared" si="127"/>
        <v/>
      </c>
      <c r="Q264" s="46"/>
    </row>
    <row r="265" spans="1:17">
      <c r="A265" s="23"/>
      <c r="B265" s="24" t="str">
        <f t="shared" si="120"/>
        <v/>
      </c>
      <c r="C265" s="40"/>
      <c r="D265" s="41" t="str">
        <f t="shared" si="121"/>
        <v/>
      </c>
      <c r="E265" s="42"/>
      <c r="F265" s="41" t="str">
        <f t="shared" si="122"/>
        <v/>
      </c>
      <c r="G265" s="77"/>
      <c r="H265" s="41" t="str">
        <f t="shared" si="123"/>
        <v/>
      </c>
      <c r="I265" s="43"/>
      <c r="J265" s="41" t="str">
        <f t="shared" si="124"/>
        <v/>
      </c>
      <c r="K265" s="80"/>
      <c r="L265" s="44" t="str">
        <f t="shared" si="125"/>
        <v xml:space="preserve"> </v>
      </c>
      <c r="M265" s="82"/>
      <c r="N265" s="41" t="str">
        <f t="shared" si="126"/>
        <v/>
      </c>
      <c r="O265" s="45"/>
      <c r="P265" s="41" t="str">
        <f t="shared" si="127"/>
        <v/>
      </c>
      <c r="Q265" s="46"/>
    </row>
    <row r="266" spans="1:17">
      <c r="A266" s="23"/>
      <c r="B266" s="24" t="str">
        <f t="shared" si="120"/>
        <v/>
      </c>
      <c r="C266" s="40"/>
      <c r="D266" s="41" t="str">
        <f t="shared" si="121"/>
        <v/>
      </c>
      <c r="E266" s="42"/>
      <c r="F266" s="41" t="str">
        <f t="shared" si="122"/>
        <v/>
      </c>
      <c r="G266" s="77"/>
      <c r="H266" s="41" t="str">
        <f t="shared" si="123"/>
        <v/>
      </c>
      <c r="I266" s="43"/>
      <c r="J266" s="41" t="str">
        <f t="shared" si="124"/>
        <v/>
      </c>
      <c r="K266" s="80"/>
      <c r="L266" s="44" t="str">
        <f t="shared" si="125"/>
        <v xml:space="preserve"> </v>
      </c>
      <c r="M266" s="82"/>
      <c r="N266" s="41" t="str">
        <f t="shared" si="126"/>
        <v/>
      </c>
      <c r="O266" s="45"/>
      <c r="P266" s="41" t="str">
        <f t="shared" si="127"/>
        <v/>
      </c>
      <c r="Q266" s="46"/>
    </row>
    <row r="267" spans="1:17">
      <c r="A267" s="23"/>
      <c r="B267" s="24" t="str">
        <f t="shared" si="120"/>
        <v/>
      </c>
      <c r="C267" s="40"/>
      <c r="D267" s="41" t="str">
        <f t="shared" si="121"/>
        <v/>
      </c>
      <c r="E267" s="42"/>
      <c r="F267" s="41" t="str">
        <f t="shared" si="122"/>
        <v/>
      </c>
      <c r="G267" s="77"/>
      <c r="H267" s="41" t="str">
        <f t="shared" si="123"/>
        <v/>
      </c>
      <c r="I267" s="43"/>
      <c r="J267" s="41" t="str">
        <f t="shared" si="124"/>
        <v/>
      </c>
      <c r="K267" s="80"/>
      <c r="L267" s="44" t="str">
        <f t="shared" si="125"/>
        <v xml:space="preserve"> </v>
      </c>
      <c r="M267" s="82"/>
      <c r="N267" s="41" t="str">
        <f t="shared" si="126"/>
        <v/>
      </c>
      <c r="O267" s="45"/>
      <c r="P267" s="41" t="str">
        <f t="shared" si="127"/>
        <v/>
      </c>
      <c r="Q267" s="46"/>
    </row>
    <row r="268" spans="1:17">
      <c r="A268" s="49"/>
      <c r="B268" s="14"/>
      <c r="C268" s="50"/>
      <c r="D268" s="36" t="str">
        <f>IF(COUNT(D256:D267)&gt;=2,LARGE(D256:D267,1)+LARGE(D256:D267,2),IF(COUNT(D256:D267)=1,LARGE(D256:D267,1),""))</f>
        <v/>
      </c>
      <c r="E268" s="37"/>
      <c r="F268" s="36" t="str">
        <f>IF(COUNT(F256:F267)&gt;=2,LARGE(F256:F267,1)+LARGE(F256:F267,2),IF(COUNT(F256:F267)=1,LARGE(F256:F267,1),""))</f>
        <v/>
      </c>
      <c r="G268" s="78"/>
      <c r="H268" s="36" t="str">
        <f>IF(COUNT(H256:H267)&gt;=2,LARGE(H256:H267,1)+LARGE(H256:H267,2),IF(COUNT(H256:H267)=1,LARGE(H256:H267,1),""))</f>
        <v/>
      </c>
      <c r="I268" s="36"/>
      <c r="J268" s="36" t="str">
        <f>IF(COUNT(J256:J267)&gt;=2,LARGE(J256:J267,1)+LARGE(J256:J267,2),IF(COUNT(J256:J267)=1,LARGE(J256:J267,1),""))</f>
        <v/>
      </c>
      <c r="K268" s="69"/>
      <c r="L268" s="38"/>
      <c r="M268" s="72"/>
      <c r="N268" s="36" t="str">
        <f>IF(COUNT(N256:N267)&gt;=2,LARGE(N256:N267,1)+LARGE(N256:N267,2),IF(COUNT(N256:N267)=1,LARGE(N256:N267,1),""))</f>
        <v/>
      </c>
      <c r="O268" s="39"/>
      <c r="P268" s="36" t="str">
        <f>IF((COUNT(P256:P267)&gt;=1),LARGE(P256:P267,1),"")</f>
        <v/>
      </c>
      <c r="Q268" s="25" t="str">
        <f>IF(OR(D268&lt;&gt;"",F268&lt;&gt;"",H268&lt;&gt;"",J268&lt;&gt;"",N268&lt;&gt;"",P268&lt;&gt;""),SUM(D268,F268,H268,J268,N268,P268),"")</f>
        <v/>
      </c>
    </row>
    <row r="269" spans="1:17">
      <c r="A269" s="51"/>
      <c r="B269" s="52"/>
      <c r="C269" s="53"/>
      <c r="D269" s="47" t="str">
        <f t="shared" si="121"/>
        <v/>
      </c>
      <c r="E269" s="54"/>
      <c r="F269" s="47" t="str">
        <f t="shared" si="122"/>
        <v/>
      </c>
      <c r="G269" s="47"/>
      <c r="H269" s="47" t="str">
        <f t="shared" si="123"/>
        <v/>
      </c>
      <c r="I269" s="55"/>
      <c r="J269" s="47" t="str">
        <f t="shared" si="124"/>
        <v/>
      </c>
      <c r="K269" s="81"/>
      <c r="L269" s="48" t="str">
        <f t="shared" si="125"/>
        <v xml:space="preserve"> </v>
      </c>
      <c r="M269" s="83"/>
      <c r="N269" s="47" t="str">
        <f>IF(OR(AND(K269=1,M269&gt;34),K269=2,AND(K269=3,M269&lt;2.7)),TRUNC(0.19889*(POWER((185-(K269*60+M269)),1.88))),IF(AND(K269&gt;2,M269&gt;2.6),0,""))</f>
        <v/>
      </c>
      <c r="O269" s="56"/>
      <c r="P269" s="47" t="str">
        <f t="shared" si="127"/>
        <v/>
      </c>
      <c r="Q269" s="47"/>
    </row>
    <row r="270" spans="1:17">
      <c r="A270" s="23"/>
      <c r="B270" s="23"/>
      <c r="C270" s="40"/>
      <c r="D270" s="41" t="str">
        <f>IF(AND(C270&gt;6.4,C270&lt;12.7),TRUNC(46.0849*(POWER((12.76-C270),1.81))),IF(C270&gt;12.6,0,""))</f>
        <v/>
      </c>
      <c r="E270" s="42"/>
      <c r="F270" s="41" t="str">
        <f>IF(AND(E270&gt;8.13,E270&lt;71.05),ROUND((7.858*POWER(E270-8.02,1.1)),0),IF(AND(E270&gt;0,E270&lt;8.14),0,""))</f>
        <v/>
      </c>
      <c r="G270" s="76"/>
      <c r="H270" s="41" t="str">
        <f>IF(AND(G270&gt;213,G270&lt;700),TRUNC((0.188807*POWER(G270-210,1.41))),IF(AND(G270&gt;0,G270&lt;214),0,""))</f>
        <v/>
      </c>
      <c r="I270" s="43"/>
      <c r="J270" s="41" t="str">
        <f>IF(AND(I270&gt;75,I270&lt;210),TRUNC((1.84523*POWER(I270-75,1.348))),IF(AND(I270&gt;0,I270&lt;76),0,""))</f>
        <v/>
      </c>
      <c r="K270" s="80"/>
      <c r="L270" s="44" t="str">
        <f>IF(K270&gt;0,":"," ")</f>
        <v xml:space="preserve"> </v>
      </c>
      <c r="M270" s="82"/>
      <c r="N270" s="41" t="str">
        <f>IF(OR(AND(K270=1,M270&gt;34),K270=2,AND(K270=3,M270&lt;2.7)),TRUNC(0.19889*(POWER((185-(K270*60+M270)),1.88))),IF(AND(K270&gt;2,M270&gt;2.6),0,""))</f>
        <v/>
      </c>
      <c r="O270" s="45"/>
      <c r="P270" s="41" t="str">
        <f>IF(AND(O270&gt;28.9,O270&lt;49.6),TRUNC(3.84286*(POWER((50-O270),1.81))),IF(O270&gt;49.5,0,""))</f>
        <v/>
      </c>
      <c r="Q270" s="46"/>
    </row>
    <row r="271" spans="1:17">
      <c r="A271" s="23"/>
      <c r="B271" s="24" t="str">
        <f t="shared" ref="B271:B281" si="128">IF(AND(A271&lt;&gt;"",B270&lt;&gt;""),B270,"")</f>
        <v/>
      </c>
      <c r="C271" s="40"/>
      <c r="D271" s="41" t="str">
        <f t="shared" ref="D271:D283" si="129">IF(AND(C271&gt;6.4,C271&lt;12.7),TRUNC(46.0849*(POWER((12.76-C271),1.81))),IF(C271&gt;12.6,0,""))</f>
        <v/>
      </c>
      <c r="E271" s="42"/>
      <c r="F271" s="41" t="str">
        <f t="shared" ref="F271:F283" si="130">IF(AND(E271&gt;8.13,E271&lt;71.05),ROUND((7.858*POWER(E271-8.02,1.1)),0),IF(AND(E271&gt;0,E271&lt;8.14),0,""))</f>
        <v/>
      </c>
      <c r="G271" s="77"/>
      <c r="H271" s="41" t="str">
        <f t="shared" ref="H271:H283" si="131">IF(AND(G271&gt;213,G271&lt;700),TRUNC((0.188807*POWER(G271-210,1.41))),IF(AND(G271&gt;0,G271&lt;214),0,""))</f>
        <v/>
      </c>
      <c r="I271" s="43"/>
      <c r="J271" s="41" t="str">
        <f t="shared" ref="J271:J283" si="132">IF(AND(I271&gt;75,I271&lt;210),TRUNC((1.84523*POWER(I271-75,1.348))),IF(AND(I271&gt;0,I271&lt;76),0,""))</f>
        <v/>
      </c>
      <c r="K271" s="80"/>
      <c r="L271" s="44" t="str">
        <f t="shared" ref="L271:L283" si="133">IF(K271&gt;0,":"," ")</f>
        <v xml:space="preserve"> </v>
      </c>
      <c r="M271" s="82"/>
      <c r="N271" s="41" t="str">
        <f t="shared" ref="N271:N281" si="134">IF(OR(AND(K271=1,M271&gt;34),K271=2,AND(K271=3,M271&lt;2.7)),TRUNC(0.19889*(POWER((185-(K271*60+M271)),1.88))),IF(AND(K271&gt;2,M271&gt;2.6),0,""))</f>
        <v/>
      </c>
      <c r="O271" s="45"/>
      <c r="P271" s="41" t="str">
        <f t="shared" ref="P271:P283" si="135">IF(AND(O271&gt;28.9,O271&lt;49.6),TRUNC(3.84286*(POWER((50-O271),1.81))),IF(O271&gt;49.5,0,""))</f>
        <v/>
      </c>
      <c r="Q271" s="46"/>
    </row>
    <row r="272" spans="1:17">
      <c r="A272" s="23"/>
      <c r="B272" s="24" t="str">
        <f t="shared" si="128"/>
        <v/>
      </c>
      <c r="C272" s="40"/>
      <c r="D272" s="41" t="str">
        <f t="shared" si="129"/>
        <v/>
      </c>
      <c r="E272" s="42"/>
      <c r="F272" s="41" t="str">
        <f t="shared" si="130"/>
        <v/>
      </c>
      <c r="G272" s="77"/>
      <c r="H272" s="41" t="str">
        <f t="shared" si="131"/>
        <v/>
      </c>
      <c r="I272" s="43"/>
      <c r="J272" s="41" t="str">
        <f t="shared" si="132"/>
        <v/>
      </c>
      <c r="K272" s="80"/>
      <c r="L272" s="44" t="str">
        <f t="shared" si="133"/>
        <v xml:space="preserve"> </v>
      </c>
      <c r="M272" s="82"/>
      <c r="N272" s="41" t="str">
        <f t="shared" si="134"/>
        <v/>
      </c>
      <c r="O272" s="45"/>
      <c r="P272" s="41" t="str">
        <f t="shared" si="135"/>
        <v/>
      </c>
      <c r="Q272" s="46"/>
    </row>
    <row r="273" spans="1:17">
      <c r="A273" s="23"/>
      <c r="B273" s="24" t="str">
        <f t="shared" si="128"/>
        <v/>
      </c>
      <c r="C273" s="40"/>
      <c r="D273" s="41" t="str">
        <f t="shared" si="129"/>
        <v/>
      </c>
      <c r="E273" s="42"/>
      <c r="F273" s="41" t="str">
        <f t="shared" si="130"/>
        <v/>
      </c>
      <c r="G273" s="77"/>
      <c r="H273" s="41" t="str">
        <f t="shared" si="131"/>
        <v/>
      </c>
      <c r="I273" s="43"/>
      <c r="J273" s="41" t="str">
        <f t="shared" si="132"/>
        <v/>
      </c>
      <c r="K273" s="80"/>
      <c r="L273" s="44" t="str">
        <f t="shared" si="133"/>
        <v xml:space="preserve"> </v>
      </c>
      <c r="M273" s="82"/>
      <c r="N273" s="41" t="str">
        <f t="shared" si="134"/>
        <v/>
      </c>
      <c r="O273" s="45"/>
      <c r="P273" s="41" t="str">
        <f t="shared" si="135"/>
        <v/>
      </c>
      <c r="Q273" s="46"/>
    </row>
    <row r="274" spans="1:17">
      <c r="A274" s="23"/>
      <c r="B274" s="24" t="str">
        <f t="shared" si="128"/>
        <v/>
      </c>
      <c r="C274" s="40"/>
      <c r="D274" s="41" t="str">
        <f t="shared" si="129"/>
        <v/>
      </c>
      <c r="E274" s="42"/>
      <c r="F274" s="41" t="str">
        <f t="shared" si="130"/>
        <v/>
      </c>
      <c r="G274" s="77"/>
      <c r="H274" s="41" t="str">
        <f t="shared" si="131"/>
        <v/>
      </c>
      <c r="I274" s="43"/>
      <c r="J274" s="41" t="str">
        <f t="shared" si="132"/>
        <v/>
      </c>
      <c r="K274" s="80"/>
      <c r="L274" s="44" t="str">
        <f t="shared" si="133"/>
        <v xml:space="preserve"> </v>
      </c>
      <c r="M274" s="82"/>
      <c r="N274" s="41" t="str">
        <f t="shared" si="134"/>
        <v/>
      </c>
      <c r="O274" s="45"/>
      <c r="P274" s="41" t="str">
        <f t="shared" si="135"/>
        <v/>
      </c>
      <c r="Q274" s="46"/>
    </row>
    <row r="275" spans="1:17">
      <c r="A275" s="23"/>
      <c r="B275" s="24" t="str">
        <f t="shared" si="128"/>
        <v/>
      </c>
      <c r="C275" s="40"/>
      <c r="D275" s="41" t="str">
        <f t="shared" si="129"/>
        <v/>
      </c>
      <c r="E275" s="42"/>
      <c r="F275" s="41" t="str">
        <f t="shared" si="130"/>
        <v/>
      </c>
      <c r="G275" s="77"/>
      <c r="H275" s="41" t="str">
        <f t="shared" si="131"/>
        <v/>
      </c>
      <c r="I275" s="43"/>
      <c r="J275" s="41" t="str">
        <f t="shared" si="132"/>
        <v/>
      </c>
      <c r="K275" s="80"/>
      <c r="L275" s="44" t="str">
        <f t="shared" si="133"/>
        <v xml:space="preserve"> </v>
      </c>
      <c r="M275" s="82"/>
      <c r="N275" s="41" t="str">
        <f t="shared" si="134"/>
        <v/>
      </c>
      <c r="O275" s="45"/>
      <c r="P275" s="41" t="str">
        <f t="shared" si="135"/>
        <v/>
      </c>
      <c r="Q275" s="46"/>
    </row>
    <row r="276" spans="1:17">
      <c r="A276" s="23"/>
      <c r="B276" s="24" t="str">
        <f t="shared" si="128"/>
        <v/>
      </c>
      <c r="C276" s="40"/>
      <c r="D276" s="41" t="str">
        <f t="shared" si="129"/>
        <v/>
      </c>
      <c r="E276" s="42"/>
      <c r="F276" s="41" t="str">
        <f t="shared" si="130"/>
        <v/>
      </c>
      <c r="G276" s="77"/>
      <c r="H276" s="41" t="str">
        <f t="shared" si="131"/>
        <v/>
      </c>
      <c r="I276" s="43"/>
      <c r="J276" s="41" t="str">
        <f t="shared" si="132"/>
        <v/>
      </c>
      <c r="K276" s="80"/>
      <c r="L276" s="44" t="str">
        <f t="shared" si="133"/>
        <v xml:space="preserve"> </v>
      </c>
      <c r="M276" s="82"/>
      <c r="N276" s="41" t="str">
        <f t="shared" si="134"/>
        <v/>
      </c>
      <c r="O276" s="45"/>
      <c r="P276" s="41" t="str">
        <f t="shared" si="135"/>
        <v/>
      </c>
      <c r="Q276" s="46"/>
    </row>
    <row r="277" spans="1:17">
      <c r="A277" s="23"/>
      <c r="B277" s="24" t="str">
        <f t="shared" si="128"/>
        <v/>
      </c>
      <c r="C277" s="40"/>
      <c r="D277" s="41" t="str">
        <f t="shared" si="129"/>
        <v/>
      </c>
      <c r="E277" s="42"/>
      <c r="F277" s="41" t="str">
        <f t="shared" si="130"/>
        <v/>
      </c>
      <c r="G277" s="77"/>
      <c r="H277" s="41" t="str">
        <f t="shared" si="131"/>
        <v/>
      </c>
      <c r="I277" s="43"/>
      <c r="J277" s="41" t="str">
        <f t="shared" si="132"/>
        <v/>
      </c>
      <c r="K277" s="80"/>
      <c r="L277" s="44" t="str">
        <f t="shared" si="133"/>
        <v xml:space="preserve"> </v>
      </c>
      <c r="M277" s="82"/>
      <c r="N277" s="41" t="str">
        <f t="shared" si="134"/>
        <v/>
      </c>
      <c r="O277" s="45"/>
      <c r="P277" s="41" t="str">
        <f t="shared" si="135"/>
        <v/>
      </c>
      <c r="Q277" s="46"/>
    </row>
    <row r="278" spans="1:17">
      <c r="A278" s="23"/>
      <c r="B278" s="24" t="str">
        <f t="shared" si="128"/>
        <v/>
      </c>
      <c r="C278" s="40"/>
      <c r="D278" s="41" t="str">
        <f t="shared" si="129"/>
        <v/>
      </c>
      <c r="E278" s="42"/>
      <c r="F278" s="41" t="str">
        <f t="shared" si="130"/>
        <v/>
      </c>
      <c r="G278" s="77"/>
      <c r="H278" s="41" t="str">
        <f t="shared" si="131"/>
        <v/>
      </c>
      <c r="I278" s="43"/>
      <c r="J278" s="41" t="str">
        <f t="shared" si="132"/>
        <v/>
      </c>
      <c r="K278" s="80"/>
      <c r="L278" s="44" t="str">
        <f t="shared" si="133"/>
        <v xml:space="preserve"> </v>
      </c>
      <c r="M278" s="82"/>
      <c r="N278" s="41" t="str">
        <f t="shared" si="134"/>
        <v/>
      </c>
      <c r="O278" s="45"/>
      <c r="P278" s="41" t="str">
        <f t="shared" si="135"/>
        <v/>
      </c>
      <c r="Q278" s="46"/>
    </row>
    <row r="279" spans="1:17">
      <c r="A279" s="23"/>
      <c r="B279" s="24" t="str">
        <f t="shared" si="128"/>
        <v/>
      </c>
      <c r="C279" s="40"/>
      <c r="D279" s="41" t="str">
        <f t="shared" si="129"/>
        <v/>
      </c>
      <c r="E279" s="42"/>
      <c r="F279" s="41" t="str">
        <f t="shared" si="130"/>
        <v/>
      </c>
      <c r="G279" s="77"/>
      <c r="H279" s="41" t="str">
        <f t="shared" si="131"/>
        <v/>
      </c>
      <c r="I279" s="43"/>
      <c r="J279" s="41" t="str">
        <f t="shared" si="132"/>
        <v/>
      </c>
      <c r="K279" s="80"/>
      <c r="L279" s="44" t="str">
        <f t="shared" si="133"/>
        <v xml:space="preserve"> </v>
      </c>
      <c r="M279" s="82"/>
      <c r="N279" s="41" t="str">
        <f t="shared" si="134"/>
        <v/>
      </c>
      <c r="O279" s="45"/>
      <c r="P279" s="41" t="str">
        <f t="shared" si="135"/>
        <v/>
      </c>
      <c r="Q279" s="46"/>
    </row>
    <row r="280" spans="1:17">
      <c r="A280" s="23"/>
      <c r="B280" s="24" t="str">
        <f t="shared" si="128"/>
        <v/>
      </c>
      <c r="C280" s="40"/>
      <c r="D280" s="41" t="str">
        <f t="shared" si="129"/>
        <v/>
      </c>
      <c r="E280" s="42"/>
      <c r="F280" s="41" t="str">
        <f t="shared" si="130"/>
        <v/>
      </c>
      <c r="G280" s="77"/>
      <c r="H280" s="41" t="str">
        <f t="shared" si="131"/>
        <v/>
      </c>
      <c r="I280" s="43"/>
      <c r="J280" s="41" t="str">
        <f t="shared" si="132"/>
        <v/>
      </c>
      <c r="K280" s="80"/>
      <c r="L280" s="44" t="str">
        <f t="shared" si="133"/>
        <v xml:space="preserve"> </v>
      </c>
      <c r="M280" s="82"/>
      <c r="N280" s="41" t="str">
        <f t="shared" si="134"/>
        <v/>
      </c>
      <c r="O280" s="45"/>
      <c r="P280" s="41" t="str">
        <f t="shared" si="135"/>
        <v/>
      </c>
      <c r="Q280" s="46"/>
    </row>
    <row r="281" spans="1:17">
      <c r="A281" s="23"/>
      <c r="B281" s="24" t="str">
        <f t="shared" si="128"/>
        <v/>
      </c>
      <c r="C281" s="40"/>
      <c r="D281" s="41" t="str">
        <f t="shared" si="129"/>
        <v/>
      </c>
      <c r="E281" s="42"/>
      <c r="F281" s="41" t="str">
        <f t="shared" si="130"/>
        <v/>
      </c>
      <c r="G281" s="77"/>
      <c r="H281" s="41" t="str">
        <f t="shared" si="131"/>
        <v/>
      </c>
      <c r="I281" s="43"/>
      <c r="J281" s="41" t="str">
        <f t="shared" si="132"/>
        <v/>
      </c>
      <c r="K281" s="80"/>
      <c r="L281" s="44" t="str">
        <f t="shared" si="133"/>
        <v xml:space="preserve"> </v>
      </c>
      <c r="M281" s="82"/>
      <c r="N281" s="41" t="str">
        <f t="shared" si="134"/>
        <v/>
      </c>
      <c r="O281" s="45"/>
      <c r="P281" s="41" t="str">
        <f t="shared" si="135"/>
        <v/>
      </c>
      <c r="Q281" s="46"/>
    </row>
    <row r="282" spans="1:17">
      <c r="A282" s="49"/>
      <c r="B282" s="14"/>
      <c r="C282" s="50"/>
      <c r="D282" s="36" t="str">
        <f>IF(COUNT(D270:D281)&gt;=2,LARGE(D270:D281,1)+LARGE(D270:D281,2),IF(COUNT(D270:D281)=1,LARGE(D270:D281,1),""))</f>
        <v/>
      </c>
      <c r="E282" s="37"/>
      <c r="F282" s="36" t="str">
        <f>IF(COUNT(F270:F281)&gt;=2,LARGE(F270:F281,1)+LARGE(F270:F281,2),IF(COUNT(F270:F281)=1,LARGE(F270:F281,1),""))</f>
        <v/>
      </c>
      <c r="G282" s="78"/>
      <c r="H282" s="36" t="str">
        <f>IF(COUNT(H270:H281)&gt;=2,LARGE(H270:H281,1)+LARGE(H270:H281,2),IF(COUNT(H270:H281)=1,LARGE(H270:H281,1),""))</f>
        <v/>
      </c>
      <c r="I282" s="36"/>
      <c r="J282" s="36" t="str">
        <f>IF(COUNT(J270:J281)&gt;=2,LARGE(J270:J281,1)+LARGE(J270:J281,2),IF(COUNT(J270:J281)=1,LARGE(J270:J281,1),""))</f>
        <v/>
      </c>
      <c r="K282" s="69"/>
      <c r="L282" s="38"/>
      <c r="M282" s="72"/>
      <c r="N282" s="36" t="str">
        <f>IF(COUNT(N270:N281)&gt;=2,LARGE(N270:N281,1)+LARGE(N270:N281,2),IF(COUNT(N270:N281)=1,LARGE(N270:N281,1),""))</f>
        <v/>
      </c>
      <c r="O282" s="39"/>
      <c r="P282" s="36" t="str">
        <f>IF((COUNT(P270:P281)&gt;=1),LARGE(P270:P281,1),"")</f>
        <v/>
      </c>
      <c r="Q282" s="25" t="str">
        <f>IF(OR(D282&lt;&gt;"",F282&lt;&gt;"",H282&lt;&gt;"",J282&lt;&gt;"",N282&lt;&gt;"",P282&lt;&gt;""),SUM(D282,F282,H282,J282,N282,P282),"")</f>
        <v/>
      </c>
    </row>
    <row r="283" spans="1:17">
      <c r="A283" s="51"/>
      <c r="B283" s="52"/>
      <c r="C283" s="53"/>
      <c r="D283" s="47" t="str">
        <f t="shared" si="129"/>
        <v/>
      </c>
      <c r="E283" s="54"/>
      <c r="F283" s="47" t="str">
        <f t="shared" si="130"/>
        <v/>
      </c>
      <c r="G283" s="47"/>
      <c r="H283" s="47" t="str">
        <f t="shared" si="131"/>
        <v/>
      </c>
      <c r="I283" s="55"/>
      <c r="J283" s="47" t="str">
        <f t="shared" si="132"/>
        <v/>
      </c>
      <c r="K283" s="81"/>
      <c r="L283" s="48" t="str">
        <f t="shared" si="133"/>
        <v xml:space="preserve"> </v>
      </c>
      <c r="M283" s="83"/>
      <c r="N283" s="47" t="str">
        <f>IF(OR(AND(K283=1,M283&gt;34),K283=2,AND(K283=3,M283&lt;2.7)),TRUNC(0.19889*(POWER((185-(K283*60+M283)),1.88))),IF(AND(K283&gt;2,M283&gt;2.6),0,""))</f>
        <v/>
      </c>
      <c r="O283" s="56"/>
      <c r="P283" s="47" t="str">
        <f t="shared" si="135"/>
        <v/>
      </c>
      <c r="Q283" s="47"/>
    </row>
    <row r="284" spans="1:17">
      <c r="A284" s="23"/>
      <c r="B284" s="23"/>
      <c r="C284" s="40"/>
      <c r="D284" s="41" t="str">
        <f>IF(AND(C284&gt;6.4,C284&lt;12.7),TRUNC(46.0849*(POWER((12.76-C284),1.81))),IF(C284&gt;12.6,0,""))</f>
        <v/>
      </c>
      <c r="E284" s="42"/>
      <c r="F284" s="41" t="str">
        <f>IF(AND(E284&gt;8.13,E284&lt;71.05),ROUND((7.858*POWER(E284-8.02,1.1)),0),IF(AND(E284&gt;0,E284&lt;8.14),0,""))</f>
        <v/>
      </c>
      <c r="G284" s="76"/>
      <c r="H284" s="41" t="str">
        <f>IF(AND(G284&gt;213,G284&lt;700),TRUNC((0.188807*POWER(G284-210,1.41))),IF(AND(G284&gt;0,G284&lt;214),0,""))</f>
        <v/>
      </c>
      <c r="I284" s="43"/>
      <c r="J284" s="41" t="str">
        <f>IF(AND(I284&gt;75,I284&lt;210),TRUNC((1.84523*POWER(I284-75,1.348))),IF(AND(I284&gt;0,I284&lt;76),0,""))</f>
        <v/>
      </c>
      <c r="K284" s="80"/>
      <c r="L284" s="44" t="str">
        <f>IF(K284&gt;0,":"," ")</f>
        <v xml:space="preserve"> </v>
      </c>
      <c r="M284" s="82"/>
      <c r="N284" s="41" t="str">
        <f>IF(OR(AND(K284=1,M284&gt;34),K284=2,AND(K284=3,M284&lt;2.7)),TRUNC(0.19889*(POWER((185-(K284*60+M284)),1.88))),IF(AND(K284&gt;2,M284&gt;2.6),0,""))</f>
        <v/>
      </c>
      <c r="O284" s="45"/>
      <c r="P284" s="41" t="str">
        <f>IF(AND(O284&gt;28.9,O284&lt;49.6),TRUNC(3.84286*(POWER((50-O284),1.81))),IF(O284&gt;49.5,0,""))</f>
        <v/>
      </c>
      <c r="Q284" s="46"/>
    </row>
    <row r="285" spans="1:17">
      <c r="A285" s="23"/>
      <c r="B285" s="24" t="str">
        <f t="shared" ref="B285:B295" si="136">IF(AND(A285&lt;&gt;"",B284&lt;&gt;""),B284,"")</f>
        <v/>
      </c>
      <c r="C285" s="40"/>
      <c r="D285" s="41" t="str">
        <f t="shared" ref="D285:D297" si="137">IF(AND(C285&gt;6.4,C285&lt;12.7),TRUNC(46.0849*(POWER((12.76-C285),1.81))),IF(C285&gt;12.6,0,""))</f>
        <v/>
      </c>
      <c r="E285" s="42"/>
      <c r="F285" s="41" t="str">
        <f t="shared" ref="F285:F297" si="138">IF(AND(E285&gt;8.13,E285&lt;71.05),ROUND((7.858*POWER(E285-8.02,1.1)),0),IF(AND(E285&gt;0,E285&lt;8.14),0,""))</f>
        <v/>
      </c>
      <c r="G285" s="77"/>
      <c r="H285" s="41" t="str">
        <f t="shared" ref="H285:H297" si="139">IF(AND(G285&gt;213,G285&lt;700),TRUNC((0.188807*POWER(G285-210,1.41))),IF(AND(G285&gt;0,G285&lt;214),0,""))</f>
        <v/>
      </c>
      <c r="I285" s="43"/>
      <c r="J285" s="41" t="str">
        <f t="shared" ref="J285:J297" si="140">IF(AND(I285&gt;75,I285&lt;210),TRUNC((1.84523*POWER(I285-75,1.348))),IF(AND(I285&gt;0,I285&lt;76),0,""))</f>
        <v/>
      </c>
      <c r="K285" s="80"/>
      <c r="L285" s="44" t="str">
        <f t="shared" ref="L285:L297" si="141">IF(K285&gt;0,":"," ")</f>
        <v xml:space="preserve"> </v>
      </c>
      <c r="M285" s="82"/>
      <c r="N285" s="41" t="str">
        <f t="shared" ref="N285:N295" si="142">IF(OR(AND(K285=1,M285&gt;34),K285=2,AND(K285=3,M285&lt;2.7)),TRUNC(0.19889*(POWER((185-(K285*60+M285)),1.88))),IF(AND(K285&gt;2,M285&gt;2.6),0,""))</f>
        <v/>
      </c>
      <c r="O285" s="45"/>
      <c r="P285" s="41" t="str">
        <f t="shared" ref="P285:P297" si="143">IF(AND(O285&gt;28.9,O285&lt;49.6),TRUNC(3.84286*(POWER((50-O285),1.81))),IF(O285&gt;49.5,0,""))</f>
        <v/>
      </c>
      <c r="Q285" s="46"/>
    </row>
    <row r="286" spans="1:17">
      <c r="A286" s="23"/>
      <c r="B286" s="24" t="str">
        <f t="shared" si="136"/>
        <v/>
      </c>
      <c r="C286" s="40"/>
      <c r="D286" s="41" t="str">
        <f t="shared" si="137"/>
        <v/>
      </c>
      <c r="E286" s="42"/>
      <c r="F286" s="41" t="str">
        <f t="shared" si="138"/>
        <v/>
      </c>
      <c r="G286" s="77"/>
      <c r="H286" s="41" t="str">
        <f t="shared" si="139"/>
        <v/>
      </c>
      <c r="I286" s="43"/>
      <c r="J286" s="41" t="str">
        <f t="shared" si="140"/>
        <v/>
      </c>
      <c r="K286" s="80"/>
      <c r="L286" s="44" t="str">
        <f t="shared" si="141"/>
        <v xml:space="preserve"> </v>
      </c>
      <c r="M286" s="82"/>
      <c r="N286" s="41" t="str">
        <f t="shared" si="142"/>
        <v/>
      </c>
      <c r="O286" s="45"/>
      <c r="P286" s="41" t="str">
        <f t="shared" si="143"/>
        <v/>
      </c>
      <c r="Q286" s="46"/>
    </row>
    <row r="287" spans="1:17">
      <c r="A287" s="23"/>
      <c r="B287" s="24" t="str">
        <f t="shared" si="136"/>
        <v/>
      </c>
      <c r="C287" s="40"/>
      <c r="D287" s="41" t="str">
        <f t="shared" si="137"/>
        <v/>
      </c>
      <c r="E287" s="42"/>
      <c r="F287" s="41" t="str">
        <f t="shared" si="138"/>
        <v/>
      </c>
      <c r="G287" s="77"/>
      <c r="H287" s="41" t="str">
        <f t="shared" si="139"/>
        <v/>
      </c>
      <c r="I287" s="43"/>
      <c r="J287" s="41" t="str">
        <f t="shared" si="140"/>
        <v/>
      </c>
      <c r="K287" s="80"/>
      <c r="L287" s="44" t="str">
        <f t="shared" si="141"/>
        <v xml:space="preserve"> </v>
      </c>
      <c r="M287" s="82"/>
      <c r="N287" s="41" t="str">
        <f t="shared" si="142"/>
        <v/>
      </c>
      <c r="O287" s="45"/>
      <c r="P287" s="41" t="str">
        <f t="shared" si="143"/>
        <v/>
      </c>
      <c r="Q287" s="46"/>
    </row>
    <row r="288" spans="1:17">
      <c r="A288" s="23"/>
      <c r="B288" s="24" t="str">
        <f t="shared" si="136"/>
        <v/>
      </c>
      <c r="C288" s="40"/>
      <c r="D288" s="41" t="str">
        <f t="shared" si="137"/>
        <v/>
      </c>
      <c r="E288" s="42"/>
      <c r="F288" s="41" t="str">
        <f t="shared" si="138"/>
        <v/>
      </c>
      <c r="G288" s="77"/>
      <c r="H288" s="41" t="str">
        <f t="shared" si="139"/>
        <v/>
      </c>
      <c r="I288" s="43"/>
      <c r="J288" s="41" t="str">
        <f t="shared" si="140"/>
        <v/>
      </c>
      <c r="K288" s="80"/>
      <c r="L288" s="44" t="str">
        <f t="shared" si="141"/>
        <v xml:space="preserve"> </v>
      </c>
      <c r="M288" s="82"/>
      <c r="N288" s="41" t="str">
        <f t="shared" si="142"/>
        <v/>
      </c>
      <c r="O288" s="45"/>
      <c r="P288" s="41" t="str">
        <f t="shared" si="143"/>
        <v/>
      </c>
      <c r="Q288" s="46"/>
    </row>
    <row r="289" spans="1:17">
      <c r="A289" s="23"/>
      <c r="B289" s="24" t="str">
        <f t="shared" si="136"/>
        <v/>
      </c>
      <c r="C289" s="40"/>
      <c r="D289" s="41" t="str">
        <f t="shared" si="137"/>
        <v/>
      </c>
      <c r="E289" s="42"/>
      <c r="F289" s="41" t="str">
        <f t="shared" si="138"/>
        <v/>
      </c>
      <c r="G289" s="77"/>
      <c r="H289" s="41" t="str">
        <f t="shared" si="139"/>
        <v/>
      </c>
      <c r="I289" s="43"/>
      <c r="J289" s="41" t="str">
        <f t="shared" si="140"/>
        <v/>
      </c>
      <c r="K289" s="80"/>
      <c r="L289" s="44" t="str">
        <f t="shared" si="141"/>
        <v xml:space="preserve"> </v>
      </c>
      <c r="M289" s="82"/>
      <c r="N289" s="41" t="str">
        <f t="shared" si="142"/>
        <v/>
      </c>
      <c r="O289" s="45"/>
      <c r="P289" s="41" t="str">
        <f t="shared" si="143"/>
        <v/>
      </c>
      <c r="Q289" s="46"/>
    </row>
    <row r="290" spans="1:17">
      <c r="A290" s="23"/>
      <c r="B290" s="24" t="str">
        <f t="shared" si="136"/>
        <v/>
      </c>
      <c r="C290" s="40"/>
      <c r="D290" s="41" t="str">
        <f t="shared" si="137"/>
        <v/>
      </c>
      <c r="E290" s="42"/>
      <c r="F290" s="41" t="str">
        <f t="shared" si="138"/>
        <v/>
      </c>
      <c r="G290" s="77"/>
      <c r="H290" s="41" t="str">
        <f t="shared" si="139"/>
        <v/>
      </c>
      <c r="I290" s="43"/>
      <c r="J290" s="41" t="str">
        <f t="shared" si="140"/>
        <v/>
      </c>
      <c r="K290" s="80"/>
      <c r="L290" s="44" t="str">
        <f t="shared" si="141"/>
        <v xml:space="preserve"> </v>
      </c>
      <c r="M290" s="82"/>
      <c r="N290" s="41" t="str">
        <f t="shared" si="142"/>
        <v/>
      </c>
      <c r="O290" s="45"/>
      <c r="P290" s="41" t="str">
        <f t="shared" si="143"/>
        <v/>
      </c>
      <c r="Q290" s="46"/>
    </row>
    <row r="291" spans="1:17">
      <c r="A291" s="23"/>
      <c r="B291" s="24" t="str">
        <f t="shared" si="136"/>
        <v/>
      </c>
      <c r="C291" s="40"/>
      <c r="D291" s="41" t="str">
        <f t="shared" si="137"/>
        <v/>
      </c>
      <c r="E291" s="42"/>
      <c r="F291" s="41" t="str">
        <f t="shared" si="138"/>
        <v/>
      </c>
      <c r="G291" s="77"/>
      <c r="H291" s="41" t="str">
        <f t="shared" si="139"/>
        <v/>
      </c>
      <c r="I291" s="43"/>
      <c r="J291" s="41" t="str">
        <f t="shared" si="140"/>
        <v/>
      </c>
      <c r="K291" s="80"/>
      <c r="L291" s="44" t="str">
        <f t="shared" si="141"/>
        <v xml:space="preserve"> </v>
      </c>
      <c r="M291" s="82"/>
      <c r="N291" s="41" t="str">
        <f t="shared" si="142"/>
        <v/>
      </c>
      <c r="O291" s="45"/>
      <c r="P291" s="41" t="str">
        <f t="shared" si="143"/>
        <v/>
      </c>
      <c r="Q291" s="46"/>
    </row>
    <row r="292" spans="1:17">
      <c r="A292" s="23"/>
      <c r="B292" s="24" t="str">
        <f t="shared" si="136"/>
        <v/>
      </c>
      <c r="C292" s="40"/>
      <c r="D292" s="41" t="str">
        <f t="shared" si="137"/>
        <v/>
      </c>
      <c r="E292" s="42"/>
      <c r="F292" s="41" t="str">
        <f t="shared" si="138"/>
        <v/>
      </c>
      <c r="G292" s="77"/>
      <c r="H292" s="41" t="str">
        <f t="shared" si="139"/>
        <v/>
      </c>
      <c r="I292" s="43"/>
      <c r="J292" s="41" t="str">
        <f t="shared" si="140"/>
        <v/>
      </c>
      <c r="K292" s="80"/>
      <c r="L292" s="44" t="str">
        <f t="shared" si="141"/>
        <v xml:space="preserve"> </v>
      </c>
      <c r="M292" s="82"/>
      <c r="N292" s="41" t="str">
        <f t="shared" si="142"/>
        <v/>
      </c>
      <c r="O292" s="45"/>
      <c r="P292" s="41" t="str">
        <f t="shared" si="143"/>
        <v/>
      </c>
      <c r="Q292" s="46"/>
    </row>
    <row r="293" spans="1:17">
      <c r="A293" s="23"/>
      <c r="B293" s="24" t="str">
        <f t="shared" si="136"/>
        <v/>
      </c>
      <c r="C293" s="40"/>
      <c r="D293" s="41" t="str">
        <f t="shared" si="137"/>
        <v/>
      </c>
      <c r="E293" s="42"/>
      <c r="F293" s="41" t="str">
        <f t="shared" si="138"/>
        <v/>
      </c>
      <c r="G293" s="77"/>
      <c r="H293" s="41" t="str">
        <f t="shared" si="139"/>
        <v/>
      </c>
      <c r="I293" s="43"/>
      <c r="J293" s="41" t="str">
        <f t="shared" si="140"/>
        <v/>
      </c>
      <c r="K293" s="80"/>
      <c r="L293" s="44" t="str">
        <f t="shared" si="141"/>
        <v xml:space="preserve"> </v>
      </c>
      <c r="M293" s="82"/>
      <c r="N293" s="41" t="str">
        <f t="shared" si="142"/>
        <v/>
      </c>
      <c r="O293" s="45"/>
      <c r="P293" s="41" t="str">
        <f t="shared" si="143"/>
        <v/>
      </c>
      <c r="Q293" s="46"/>
    </row>
    <row r="294" spans="1:17">
      <c r="A294" s="23"/>
      <c r="B294" s="24" t="str">
        <f t="shared" si="136"/>
        <v/>
      </c>
      <c r="C294" s="40"/>
      <c r="D294" s="41" t="str">
        <f t="shared" si="137"/>
        <v/>
      </c>
      <c r="E294" s="42"/>
      <c r="F294" s="41" t="str">
        <f t="shared" si="138"/>
        <v/>
      </c>
      <c r="G294" s="77"/>
      <c r="H294" s="41" t="str">
        <f t="shared" si="139"/>
        <v/>
      </c>
      <c r="I294" s="43"/>
      <c r="J294" s="41" t="str">
        <f t="shared" si="140"/>
        <v/>
      </c>
      <c r="K294" s="80"/>
      <c r="L294" s="44" t="str">
        <f t="shared" si="141"/>
        <v xml:space="preserve"> </v>
      </c>
      <c r="M294" s="82"/>
      <c r="N294" s="41" t="str">
        <f t="shared" si="142"/>
        <v/>
      </c>
      <c r="O294" s="45"/>
      <c r="P294" s="41" t="str">
        <f t="shared" si="143"/>
        <v/>
      </c>
      <c r="Q294" s="46"/>
    </row>
    <row r="295" spans="1:17">
      <c r="A295" s="23"/>
      <c r="B295" s="24" t="str">
        <f t="shared" si="136"/>
        <v/>
      </c>
      <c r="C295" s="40"/>
      <c r="D295" s="41" t="str">
        <f t="shared" si="137"/>
        <v/>
      </c>
      <c r="E295" s="42"/>
      <c r="F295" s="41" t="str">
        <f t="shared" si="138"/>
        <v/>
      </c>
      <c r="G295" s="77"/>
      <c r="H295" s="41" t="str">
        <f t="shared" si="139"/>
        <v/>
      </c>
      <c r="I295" s="43"/>
      <c r="J295" s="41" t="str">
        <f t="shared" si="140"/>
        <v/>
      </c>
      <c r="K295" s="80"/>
      <c r="L295" s="44" t="str">
        <f t="shared" si="141"/>
        <v xml:space="preserve"> </v>
      </c>
      <c r="M295" s="82"/>
      <c r="N295" s="41" t="str">
        <f t="shared" si="142"/>
        <v/>
      </c>
      <c r="O295" s="45"/>
      <c r="P295" s="41" t="str">
        <f t="shared" si="143"/>
        <v/>
      </c>
      <c r="Q295" s="46"/>
    </row>
    <row r="296" spans="1:17">
      <c r="A296" s="49"/>
      <c r="B296" s="14"/>
      <c r="C296" s="50"/>
      <c r="D296" s="36" t="str">
        <f>IF(COUNT(D284:D295)&gt;=2,LARGE(D284:D295,1)+LARGE(D284:D295,2),IF(COUNT(D284:D295)=1,LARGE(D284:D295,1),""))</f>
        <v/>
      </c>
      <c r="E296" s="37"/>
      <c r="F296" s="36" t="str">
        <f>IF(COUNT(F284:F295)&gt;=2,LARGE(F284:F295,1)+LARGE(F284:F295,2),IF(COUNT(F284:F295)=1,LARGE(F284:F295,1),""))</f>
        <v/>
      </c>
      <c r="G296" s="78"/>
      <c r="H296" s="36" t="str">
        <f>IF(COUNT(H284:H295)&gt;=2,LARGE(H284:H295,1)+LARGE(H284:H295,2),IF(COUNT(H284:H295)=1,LARGE(H284:H295,1),""))</f>
        <v/>
      </c>
      <c r="I296" s="36"/>
      <c r="J296" s="36" t="str">
        <f>IF(COUNT(J284:J295)&gt;=2,LARGE(J284:J295,1)+LARGE(J284:J295,2),IF(COUNT(J284:J295)=1,LARGE(J284:J295,1),""))</f>
        <v/>
      </c>
      <c r="K296" s="69"/>
      <c r="L296" s="38"/>
      <c r="M296" s="72"/>
      <c r="N296" s="36" t="str">
        <f>IF(COUNT(N284:N295)&gt;=2,LARGE(N284:N295,1)+LARGE(N284:N295,2),IF(COUNT(N284:N295)=1,LARGE(N284:N295,1),""))</f>
        <v/>
      </c>
      <c r="O296" s="39"/>
      <c r="P296" s="36" t="str">
        <f>IF((COUNT(P284:P295)&gt;=1),LARGE(P284:P295,1),"")</f>
        <v/>
      </c>
      <c r="Q296" s="25" t="str">
        <f>IF(OR(D296&lt;&gt;"",F296&lt;&gt;"",H296&lt;&gt;"",J296&lt;&gt;"",N296&lt;&gt;"",P296&lt;&gt;""),SUM(D296,F296,H296,J296,N296,P296),"")</f>
        <v/>
      </c>
    </row>
    <row r="297" spans="1:17">
      <c r="A297" s="51"/>
      <c r="B297" s="52"/>
      <c r="C297" s="53"/>
      <c r="D297" s="47" t="str">
        <f t="shared" si="137"/>
        <v/>
      </c>
      <c r="E297" s="54"/>
      <c r="F297" s="47" t="str">
        <f t="shared" si="138"/>
        <v/>
      </c>
      <c r="G297" s="47"/>
      <c r="H297" s="47" t="str">
        <f t="shared" si="139"/>
        <v/>
      </c>
      <c r="I297" s="55"/>
      <c r="J297" s="47" t="str">
        <f t="shared" si="140"/>
        <v/>
      </c>
      <c r="K297" s="81"/>
      <c r="L297" s="48" t="str">
        <f t="shared" si="141"/>
        <v xml:space="preserve"> </v>
      </c>
      <c r="M297" s="83"/>
      <c r="N297" s="47" t="str">
        <f>IF(OR(AND(K297=1,M297&gt;34),K297=2,AND(K297=3,M297&lt;2.7)),TRUNC(0.19889*(POWER((185-(K297*60+M297)),1.88))),IF(AND(K297&gt;2,M297&gt;2.6),0,""))</f>
        <v/>
      </c>
      <c r="O297" s="56"/>
      <c r="P297" s="47" t="str">
        <f t="shared" si="143"/>
        <v/>
      </c>
      <c r="Q297" s="47"/>
    </row>
    <row r="298" spans="1:17">
      <c r="A298" s="23"/>
      <c r="B298" s="23"/>
      <c r="C298" s="40"/>
      <c r="D298" s="41" t="str">
        <f>IF(AND(C298&gt;6.4,C298&lt;12.7),TRUNC(46.0849*(POWER((12.76-C298),1.81))),IF(C298&gt;12.6,0,""))</f>
        <v/>
      </c>
      <c r="E298" s="42"/>
      <c r="F298" s="41" t="str">
        <f>IF(AND(E298&gt;8.13,E298&lt;71.05),ROUND((7.858*POWER(E298-8.02,1.1)),0),IF(AND(E298&gt;0,E298&lt;8.14),0,""))</f>
        <v/>
      </c>
      <c r="G298" s="76"/>
      <c r="H298" s="41" t="str">
        <f>IF(AND(G298&gt;213,G298&lt;700),TRUNC((0.188807*POWER(G298-210,1.41))),IF(AND(G298&gt;0,G298&lt;214),0,""))</f>
        <v/>
      </c>
      <c r="I298" s="43"/>
      <c r="J298" s="41" t="str">
        <f>IF(AND(I298&gt;75,I298&lt;210),TRUNC((1.84523*POWER(I298-75,1.348))),IF(AND(I298&gt;0,I298&lt;76),0,""))</f>
        <v/>
      </c>
      <c r="K298" s="80"/>
      <c r="L298" s="44" t="str">
        <f>IF(K298&gt;0,":"," ")</f>
        <v xml:space="preserve"> </v>
      </c>
      <c r="M298" s="82"/>
      <c r="N298" s="41" t="str">
        <f>IF(OR(AND(K298=1,M298&gt;34),K298=2,AND(K298=3,M298&lt;2.7)),TRUNC(0.19889*(POWER((185-(K298*60+M298)),1.88))),IF(AND(K298&gt;2,M298&gt;2.6),0,""))</f>
        <v/>
      </c>
      <c r="O298" s="45"/>
      <c r="P298" s="41" t="str">
        <f>IF(AND(O298&gt;28.9,O298&lt;49.6),TRUNC(3.84286*(POWER((50-O298),1.81))),IF(O298&gt;49.5,0,""))</f>
        <v/>
      </c>
      <c r="Q298" s="46"/>
    </row>
    <row r="299" spans="1:17">
      <c r="A299" s="23"/>
      <c r="B299" s="24" t="str">
        <f t="shared" ref="B299:B309" si="144">IF(AND(A299&lt;&gt;"",B298&lt;&gt;""),B298,"")</f>
        <v/>
      </c>
      <c r="C299" s="40"/>
      <c r="D299" s="41" t="str">
        <f t="shared" ref="D299:D311" si="145">IF(AND(C299&gt;6.4,C299&lt;12.7),TRUNC(46.0849*(POWER((12.76-C299),1.81))),IF(C299&gt;12.6,0,""))</f>
        <v/>
      </c>
      <c r="E299" s="42"/>
      <c r="F299" s="41" t="str">
        <f t="shared" ref="F299:F311" si="146">IF(AND(E299&gt;8.13,E299&lt;71.05),ROUND((7.858*POWER(E299-8.02,1.1)),0),IF(AND(E299&gt;0,E299&lt;8.14),0,""))</f>
        <v/>
      </c>
      <c r="G299" s="77"/>
      <c r="H299" s="41" t="str">
        <f t="shared" ref="H299:H311" si="147">IF(AND(G299&gt;213,G299&lt;700),TRUNC((0.188807*POWER(G299-210,1.41))),IF(AND(G299&gt;0,G299&lt;214),0,""))</f>
        <v/>
      </c>
      <c r="I299" s="43"/>
      <c r="J299" s="41" t="str">
        <f t="shared" ref="J299:J311" si="148">IF(AND(I299&gt;75,I299&lt;210),TRUNC((1.84523*POWER(I299-75,1.348))),IF(AND(I299&gt;0,I299&lt;76),0,""))</f>
        <v/>
      </c>
      <c r="K299" s="80"/>
      <c r="L299" s="44" t="str">
        <f t="shared" ref="L299:L311" si="149">IF(K299&gt;0,":"," ")</f>
        <v xml:space="preserve"> </v>
      </c>
      <c r="M299" s="82"/>
      <c r="N299" s="41" t="str">
        <f t="shared" ref="N299:N309" si="150">IF(OR(AND(K299=1,M299&gt;34),K299=2,AND(K299=3,M299&lt;2.7)),TRUNC(0.19889*(POWER((185-(K299*60+M299)),1.88))),IF(AND(K299&gt;2,M299&gt;2.6),0,""))</f>
        <v/>
      </c>
      <c r="O299" s="45"/>
      <c r="P299" s="41" t="str">
        <f t="shared" ref="P299:P311" si="151">IF(AND(O299&gt;28.9,O299&lt;49.6),TRUNC(3.84286*(POWER((50-O299),1.81))),IF(O299&gt;49.5,0,""))</f>
        <v/>
      </c>
      <c r="Q299" s="46"/>
    </row>
    <row r="300" spans="1:17">
      <c r="A300" s="23"/>
      <c r="B300" s="24" t="str">
        <f t="shared" si="144"/>
        <v/>
      </c>
      <c r="C300" s="40"/>
      <c r="D300" s="41" t="str">
        <f t="shared" si="145"/>
        <v/>
      </c>
      <c r="E300" s="42"/>
      <c r="F300" s="41" t="str">
        <f t="shared" si="146"/>
        <v/>
      </c>
      <c r="G300" s="77"/>
      <c r="H300" s="41" t="str">
        <f t="shared" si="147"/>
        <v/>
      </c>
      <c r="I300" s="43"/>
      <c r="J300" s="41" t="str">
        <f t="shared" si="148"/>
        <v/>
      </c>
      <c r="K300" s="80"/>
      <c r="L300" s="44" t="str">
        <f t="shared" si="149"/>
        <v xml:space="preserve"> </v>
      </c>
      <c r="M300" s="82"/>
      <c r="N300" s="41" t="str">
        <f t="shared" si="150"/>
        <v/>
      </c>
      <c r="O300" s="45"/>
      <c r="P300" s="41" t="str">
        <f t="shared" si="151"/>
        <v/>
      </c>
      <c r="Q300" s="46"/>
    </row>
    <row r="301" spans="1:17">
      <c r="A301" s="23"/>
      <c r="B301" s="24" t="str">
        <f t="shared" si="144"/>
        <v/>
      </c>
      <c r="C301" s="40"/>
      <c r="D301" s="41" t="str">
        <f t="shared" si="145"/>
        <v/>
      </c>
      <c r="E301" s="42"/>
      <c r="F301" s="41" t="str">
        <f t="shared" si="146"/>
        <v/>
      </c>
      <c r="G301" s="77"/>
      <c r="H301" s="41" t="str">
        <f t="shared" si="147"/>
        <v/>
      </c>
      <c r="I301" s="43"/>
      <c r="J301" s="41" t="str">
        <f t="shared" si="148"/>
        <v/>
      </c>
      <c r="K301" s="80"/>
      <c r="L301" s="44" t="str">
        <f t="shared" si="149"/>
        <v xml:space="preserve"> </v>
      </c>
      <c r="M301" s="82"/>
      <c r="N301" s="41" t="str">
        <f t="shared" si="150"/>
        <v/>
      </c>
      <c r="O301" s="45"/>
      <c r="P301" s="41" t="str">
        <f t="shared" si="151"/>
        <v/>
      </c>
      <c r="Q301" s="46"/>
    </row>
    <row r="302" spans="1:17">
      <c r="A302" s="23"/>
      <c r="B302" s="24" t="str">
        <f t="shared" si="144"/>
        <v/>
      </c>
      <c r="C302" s="40"/>
      <c r="D302" s="41" t="str">
        <f t="shared" si="145"/>
        <v/>
      </c>
      <c r="E302" s="42"/>
      <c r="F302" s="41" t="str">
        <f t="shared" si="146"/>
        <v/>
      </c>
      <c r="G302" s="77"/>
      <c r="H302" s="41" t="str">
        <f t="shared" si="147"/>
        <v/>
      </c>
      <c r="I302" s="43"/>
      <c r="J302" s="41" t="str">
        <f t="shared" si="148"/>
        <v/>
      </c>
      <c r="K302" s="80"/>
      <c r="L302" s="44" t="str">
        <f t="shared" si="149"/>
        <v xml:space="preserve"> </v>
      </c>
      <c r="M302" s="82"/>
      <c r="N302" s="41" t="str">
        <f t="shared" si="150"/>
        <v/>
      </c>
      <c r="O302" s="45"/>
      <c r="P302" s="41" t="str">
        <f t="shared" si="151"/>
        <v/>
      </c>
      <c r="Q302" s="46"/>
    </row>
    <row r="303" spans="1:17">
      <c r="A303" s="23"/>
      <c r="B303" s="24" t="str">
        <f t="shared" si="144"/>
        <v/>
      </c>
      <c r="C303" s="40"/>
      <c r="D303" s="41" t="str">
        <f t="shared" si="145"/>
        <v/>
      </c>
      <c r="E303" s="42"/>
      <c r="F303" s="41" t="str">
        <f t="shared" si="146"/>
        <v/>
      </c>
      <c r="G303" s="77"/>
      <c r="H303" s="41" t="str">
        <f t="shared" si="147"/>
        <v/>
      </c>
      <c r="I303" s="43"/>
      <c r="J303" s="41" t="str">
        <f t="shared" si="148"/>
        <v/>
      </c>
      <c r="K303" s="80"/>
      <c r="L303" s="44" t="str">
        <f t="shared" si="149"/>
        <v xml:space="preserve"> </v>
      </c>
      <c r="M303" s="82"/>
      <c r="N303" s="41" t="str">
        <f t="shared" si="150"/>
        <v/>
      </c>
      <c r="O303" s="45"/>
      <c r="P303" s="41" t="str">
        <f t="shared" si="151"/>
        <v/>
      </c>
      <c r="Q303" s="46"/>
    </row>
    <row r="304" spans="1:17">
      <c r="A304" s="23"/>
      <c r="B304" s="24" t="str">
        <f t="shared" si="144"/>
        <v/>
      </c>
      <c r="C304" s="40"/>
      <c r="D304" s="41" t="str">
        <f t="shared" si="145"/>
        <v/>
      </c>
      <c r="E304" s="42"/>
      <c r="F304" s="41" t="str">
        <f t="shared" si="146"/>
        <v/>
      </c>
      <c r="G304" s="77"/>
      <c r="H304" s="41" t="str">
        <f t="shared" si="147"/>
        <v/>
      </c>
      <c r="I304" s="43"/>
      <c r="J304" s="41" t="str">
        <f t="shared" si="148"/>
        <v/>
      </c>
      <c r="K304" s="80"/>
      <c r="L304" s="44" t="str">
        <f t="shared" si="149"/>
        <v xml:space="preserve"> </v>
      </c>
      <c r="M304" s="82"/>
      <c r="N304" s="41" t="str">
        <f t="shared" si="150"/>
        <v/>
      </c>
      <c r="O304" s="45"/>
      <c r="P304" s="41" t="str">
        <f t="shared" si="151"/>
        <v/>
      </c>
      <c r="Q304" s="46"/>
    </row>
    <row r="305" spans="1:17">
      <c r="A305" s="23"/>
      <c r="B305" s="24" t="str">
        <f t="shared" si="144"/>
        <v/>
      </c>
      <c r="C305" s="40"/>
      <c r="D305" s="41" t="str">
        <f t="shared" si="145"/>
        <v/>
      </c>
      <c r="E305" s="42"/>
      <c r="F305" s="41" t="str">
        <f t="shared" si="146"/>
        <v/>
      </c>
      <c r="G305" s="77"/>
      <c r="H305" s="41" t="str">
        <f t="shared" si="147"/>
        <v/>
      </c>
      <c r="I305" s="43"/>
      <c r="J305" s="41" t="str">
        <f t="shared" si="148"/>
        <v/>
      </c>
      <c r="K305" s="80"/>
      <c r="L305" s="44" t="str">
        <f t="shared" si="149"/>
        <v xml:space="preserve"> </v>
      </c>
      <c r="M305" s="82"/>
      <c r="N305" s="41" t="str">
        <f t="shared" si="150"/>
        <v/>
      </c>
      <c r="O305" s="45"/>
      <c r="P305" s="41" t="str">
        <f t="shared" si="151"/>
        <v/>
      </c>
      <c r="Q305" s="46"/>
    </row>
    <row r="306" spans="1:17">
      <c r="A306" s="23"/>
      <c r="B306" s="24" t="str">
        <f t="shared" si="144"/>
        <v/>
      </c>
      <c r="C306" s="40"/>
      <c r="D306" s="41" t="str">
        <f t="shared" si="145"/>
        <v/>
      </c>
      <c r="E306" s="42"/>
      <c r="F306" s="41" t="str">
        <f t="shared" si="146"/>
        <v/>
      </c>
      <c r="G306" s="77"/>
      <c r="H306" s="41" t="str">
        <f t="shared" si="147"/>
        <v/>
      </c>
      <c r="I306" s="43"/>
      <c r="J306" s="41" t="str">
        <f t="shared" si="148"/>
        <v/>
      </c>
      <c r="K306" s="80"/>
      <c r="L306" s="44" t="str">
        <f t="shared" si="149"/>
        <v xml:space="preserve"> </v>
      </c>
      <c r="M306" s="82"/>
      <c r="N306" s="41" t="str">
        <f t="shared" si="150"/>
        <v/>
      </c>
      <c r="O306" s="45"/>
      <c r="P306" s="41" t="str">
        <f t="shared" si="151"/>
        <v/>
      </c>
      <c r="Q306" s="46"/>
    </row>
    <row r="307" spans="1:17">
      <c r="A307" s="23"/>
      <c r="B307" s="24" t="str">
        <f t="shared" si="144"/>
        <v/>
      </c>
      <c r="C307" s="40"/>
      <c r="D307" s="41" t="str">
        <f t="shared" si="145"/>
        <v/>
      </c>
      <c r="E307" s="42"/>
      <c r="F307" s="41" t="str">
        <f t="shared" si="146"/>
        <v/>
      </c>
      <c r="G307" s="77"/>
      <c r="H307" s="41" t="str">
        <f t="shared" si="147"/>
        <v/>
      </c>
      <c r="I307" s="43"/>
      <c r="J307" s="41" t="str">
        <f t="shared" si="148"/>
        <v/>
      </c>
      <c r="K307" s="80"/>
      <c r="L307" s="44" t="str">
        <f t="shared" si="149"/>
        <v xml:space="preserve"> </v>
      </c>
      <c r="M307" s="82"/>
      <c r="N307" s="41" t="str">
        <f t="shared" si="150"/>
        <v/>
      </c>
      <c r="O307" s="45"/>
      <c r="P307" s="41" t="str">
        <f t="shared" si="151"/>
        <v/>
      </c>
      <c r="Q307" s="46"/>
    </row>
    <row r="308" spans="1:17">
      <c r="A308" s="23"/>
      <c r="B308" s="24" t="str">
        <f t="shared" si="144"/>
        <v/>
      </c>
      <c r="C308" s="40"/>
      <c r="D308" s="41" t="str">
        <f t="shared" si="145"/>
        <v/>
      </c>
      <c r="E308" s="42"/>
      <c r="F308" s="41" t="str">
        <f t="shared" si="146"/>
        <v/>
      </c>
      <c r="G308" s="77"/>
      <c r="H308" s="41" t="str">
        <f t="shared" si="147"/>
        <v/>
      </c>
      <c r="I308" s="43"/>
      <c r="J308" s="41" t="str">
        <f t="shared" si="148"/>
        <v/>
      </c>
      <c r="K308" s="80"/>
      <c r="L308" s="44" t="str">
        <f t="shared" si="149"/>
        <v xml:space="preserve"> </v>
      </c>
      <c r="M308" s="82"/>
      <c r="N308" s="41" t="str">
        <f t="shared" si="150"/>
        <v/>
      </c>
      <c r="O308" s="45"/>
      <c r="P308" s="41" t="str">
        <f t="shared" si="151"/>
        <v/>
      </c>
      <c r="Q308" s="46"/>
    </row>
    <row r="309" spans="1:17">
      <c r="A309" s="23"/>
      <c r="B309" s="24" t="str">
        <f t="shared" si="144"/>
        <v/>
      </c>
      <c r="C309" s="40"/>
      <c r="D309" s="41" t="str">
        <f t="shared" si="145"/>
        <v/>
      </c>
      <c r="E309" s="42"/>
      <c r="F309" s="41" t="str">
        <f t="shared" si="146"/>
        <v/>
      </c>
      <c r="G309" s="77"/>
      <c r="H309" s="41" t="str">
        <f t="shared" si="147"/>
        <v/>
      </c>
      <c r="I309" s="43"/>
      <c r="J309" s="41" t="str">
        <f t="shared" si="148"/>
        <v/>
      </c>
      <c r="K309" s="80"/>
      <c r="L309" s="44" t="str">
        <f t="shared" si="149"/>
        <v xml:space="preserve"> </v>
      </c>
      <c r="M309" s="82"/>
      <c r="N309" s="41" t="str">
        <f t="shared" si="150"/>
        <v/>
      </c>
      <c r="O309" s="45"/>
      <c r="P309" s="41" t="str">
        <f t="shared" si="151"/>
        <v/>
      </c>
      <c r="Q309" s="46"/>
    </row>
    <row r="310" spans="1:17">
      <c r="A310" s="49"/>
      <c r="B310" s="14"/>
      <c r="C310" s="50"/>
      <c r="D310" s="36" t="str">
        <f>IF(COUNT(D298:D309)&gt;=2,LARGE(D298:D309,1)+LARGE(D298:D309,2),IF(COUNT(D298:D309)=1,LARGE(D298:D309,1),""))</f>
        <v/>
      </c>
      <c r="E310" s="37"/>
      <c r="F310" s="36" t="str">
        <f>IF(COUNT(F298:F309)&gt;=2,LARGE(F298:F309,1)+LARGE(F298:F309,2),IF(COUNT(F298:F309)=1,LARGE(F298:F309,1),""))</f>
        <v/>
      </c>
      <c r="G310" s="78"/>
      <c r="H310" s="36" t="str">
        <f>IF(COUNT(H298:H309)&gt;=2,LARGE(H298:H309,1)+LARGE(H298:H309,2),IF(COUNT(H298:H309)=1,LARGE(H298:H309,1),""))</f>
        <v/>
      </c>
      <c r="I310" s="36"/>
      <c r="J310" s="36" t="str">
        <f>IF(COUNT(J298:J309)&gt;=2,LARGE(J298:J309,1)+LARGE(J298:J309,2),IF(COUNT(J298:J309)=1,LARGE(J298:J309,1),""))</f>
        <v/>
      </c>
      <c r="K310" s="69"/>
      <c r="L310" s="38"/>
      <c r="M310" s="72"/>
      <c r="N310" s="36" t="str">
        <f>IF(COUNT(N298:N309)&gt;=2,LARGE(N298:N309,1)+LARGE(N298:N309,2),IF(COUNT(N298:N309)=1,LARGE(N298:N309,1),""))</f>
        <v/>
      </c>
      <c r="O310" s="39"/>
      <c r="P310" s="36" t="str">
        <f>IF((COUNT(P298:P309)&gt;=1),LARGE(P298:P309,1),"")</f>
        <v/>
      </c>
      <c r="Q310" s="25" t="str">
        <f>IF(OR(D310&lt;&gt;"",F310&lt;&gt;"",H310&lt;&gt;"",J310&lt;&gt;"",N310&lt;&gt;"",P310&lt;&gt;""),SUM(D310,F310,H310,J310,N310,P310),"")</f>
        <v/>
      </c>
    </row>
    <row r="311" spans="1:17">
      <c r="A311" s="51"/>
      <c r="B311" s="52"/>
      <c r="C311" s="53"/>
      <c r="D311" s="47" t="str">
        <f t="shared" si="145"/>
        <v/>
      </c>
      <c r="E311" s="54"/>
      <c r="F311" s="47" t="str">
        <f t="shared" si="146"/>
        <v/>
      </c>
      <c r="G311" s="47"/>
      <c r="H311" s="47" t="str">
        <f t="shared" si="147"/>
        <v/>
      </c>
      <c r="I311" s="55"/>
      <c r="J311" s="47" t="str">
        <f t="shared" si="148"/>
        <v/>
      </c>
      <c r="K311" s="81"/>
      <c r="L311" s="48" t="str">
        <f t="shared" si="149"/>
        <v xml:space="preserve"> </v>
      </c>
      <c r="M311" s="83"/>
      <c r="N311" s="47" t="str">
        <f>IF(OR(AND(K311=1,M311&gt;34),K311=2,AND(K311=3,M311&lt;2.7)),TRUNC(0.19889*(POWER((185-(K311*60+M311)),1.88))),IF(AND(K311&gt;2,M311&gt;2.6),0,""))</f>
        <v/>
      </c>
      <c r="O311" s="56"/>
      <c r="P311" s="47" t="str">
        <f t="shared" si="151"/>
        <v/>
      </c>
      <c r="Q311" s="47"/>
    </row>
    <row r="312" spans="1:17">
      <c r="A312" s="23"/>
      <c r="B312" s="23"/>
      <c r="C312" s="40"/>
      <c r="D312" s="41" t="str">
        <f>IF(AND(C312&gt;6.4,C312&lt;12.7),TRUNC(46.0849*(POWER((12.76-C312),1.81))),IF(C312&gt;12.6,0,""))</f>
        <v/>
      </c>
      <c r="E312" s="42"/>
      <c r="F312" s="41" t="str">
        <f>IF(AND(E312&gt;8.13,E312&lt;71.05),ROUND((7.858*POWER(E312-8.02,1.1)),0),IF(AND(E312&gt;0,E312&lt;8.14),0,""))</f>
        <v/>
      </c>
      <c r="G312" s="76"/>
      <c r="H312" s="41" t="str">
        <f>IF(AND(G312&gt;213,G312&lt;700),TRUNC((0.188807*POWER(G312-210,1.41))),IF(AND(G312&gt;0,G312&lt;214),0,""))</f>
        <v/>
      </c>
      <c r="I312" s="43"/>
      <c r="J312" s="41" t="str">
        <f>IF(AND(I312&gt;75,I312&lt;210),TRUNC((1.84523*POWER(I312-75,1.348))),IF(AND(I312&gt;0,I312&lt;76),0,""))</f>
        <v/>
      </c>
      <c r="K312" s="80"/>
      <c r="L312" s="44" t="str">
        <f>IF(K312&gt;0,":"," ")</f>
        <v xml:space="preserve"> </v>
      </c>
      <c r="M312" s="82"/>
      <c r="N312" s="41" t="str">
        <f>IF(OR(AND(K312=1,M312&gt;34),K312=2,AND(K312=3,M312&lt;2.7)),TRUNC(0.19889*(POWER((185-(K312*60+M312)),1.88))),IF(AND(K312&gt;2,M312&gt;2.6),0,""))</f>
        <v/>
      </c>
      <c r="O312" s="45"/>
      <c r="P312" s="41" t="str">
        <f>IF(AND(O312&gt;28.9,O312&lt;49.6),TRUNC(3.84286*(POWER((50-O312),1.81))),IF(O312&gt;49.5,0,""))</f>
        <v/>
      </c>
      <c r="Q312" s="46"/>
    </row>
    <row r="313" spans="1:17">
      <c r="A313" s="23"/>
      <c r="B313" s="24" t="str">
        <f t="shared" ref="B313:B323" si="152">IF(AND(A313&lt;&gt;"",B312&lt;&gt;""),B312,"")</f>
        <v/>
      </c>
      <c r="C313" s="40"/>
      <c r="D313" s="41" t="str">
        <f t="shared" ref="D313:D325" si="153">IF(AND(C313&gt;6.4,C313&lt;12.7),TRUNC(46.0849*(POWER((12.76-C313),1.81))),IF(C313&gt;12.6,0,""))</f>
        <v/>
      </c>
      <c r="E313" s="42"/>
      <c r="F313" s="41" t="str">
        <f t="shared" ref="F313:F325" si="154">IF(AND(E313&gt;8.13,E313&lt;71.05),ROUND((7.858*POWER(E313-8.02,1.1)),0),IF(AND(E313&gt;0,E313&lt;8.14),0,""))</f>
        <v/>
      </c>
      <c r="G313" s="77"/>
      <c r="H313" s="41" t="str">
        <f t="shared" ref="H313:H325" si="155">IF(AND(G313&gt;213,G313&lt;700),TRUNC((0.188807*POWER(G313-210,1.41))),IF(AND(G313&gt;0,G313&lt;214),0,""))</f>
        <v/>
      </c>
      <c r="I313" s="43"/>
      <c r="J313" s="41" t="str">
        <f t="shared" ref="J313:J325" si="156">IF(AND(I313&gt;75,I313&lt;210),TRUNC((1.84523*POWER(I313-75,1.348))),IF(AND(I313&gt;0,I313&lt;76),0,""))</f>
        <v/>
      </c>
      <c r="K313" s="80"/>
      <c r="L313" s="44" t="str">
        <f t="shared" ref="L313:L325" si="157">IF(K313&gt;0,":"," ")</f>
        <v xml:space="preserve"> </v>
      </c>
      <c r="M313" s="82"/>
      <c r="N313" s="41" t="str">
        <f t="shared" ref="N313:N323" si="158">IF(OR(AND(K313=1,M313&gt;34),K313=2,AND(K313=3,M313&lt;2.7)),TRUNC(0.19889*(POWER((185-(K313*60+M313)),1.88))),IF(AND(K313&gt;2,M313&gt;2.6),0,""))</f>
        <v/>
      </c>
      <c r="O313" s="45"/>
      <c r="P313" s="41" t="str">
        <f t="shared" ref="P313:P325" si="159">IF(AND(O313&gt;28.9,O313&lt;49.6),TRUNC(3.84286*(POWER((50-O313),1.81))),IF(O313&gt;49.5,0,""))</f>
        <v/>
      </c>
      <c r="Q313" s="46"/>
    </row>
    <row r="314" spans="1:17">
      <c r="A314" s="23"/>
      <c r="B314" s="24" t="str">
        <f t="shared" si="152"/>
        <v/>
      </c>
      <c r="C314" s="40"/>
      <c r="D314" s="41" t="str">
        <f t="shared" si="153"/>
        <v/>
      </c>
      <c r="E314" s="42"/>
      <c r="F314" s="41" t="str">
        <f t="shared" si="154"/>
        <v/>
      </c>
      <c r="G314" s="77"/>
      <c r="H314" s="41" t="str">
        <f t="shared" si="155"/>
        <v/>
      </c>
      <c r="I314" s="43"/>
      <c r="J314" s="41" t="str">
        <f t="shared" si="156"/>
        <v/>
      </c>
      <c r="K314" s="80"/>
      <c r="L314" s="44" t="str">
        <f t="shared" si="157"/>
        <v xml:space="preserve"> </v>
      </c>
      <c r="M314" s="82"/>
      <c r="N314" s="41" t="str">
        <f t="shared" si="158"/>
        <v/>
      </c>
      <c r="O314" s="45"/>
      <c r="P314" s="41" t="str">
        <f t="shared" si="159"/>
        <v/>
      </c>
      <c r="Q314" s="46"/>
    </row>
    <row r="315" spans="1:17">
      <c r="A315" s="23"/>
      <c r="B315" s="24" t="str">
        <f t="shared" si="152"/>
        <v/>
      </c>
      <c r="C315" s="40"/>
      <c r="D315" s="41" t="str">
        <f t="shared" si="153"/>
        <v/>
      </c>
      <c r="E315" s="42"/>
      <c r="F315" s="41" t="str">
        <f t="shared" si="154"/>
        <v/>
      </c>
      <c r="G315" s="77"/>
      <c r="H315" s="41" t="str">
        <f t="shared" si="155"/>
        <v/>
      </c>
      <c r="I315" s="43"/>
      <c r="J315" s="41" t="str">
        <f t="shared" si="156"/>
        <v/>
      </c>
      <c r="K315" s="80"/>
      <c r="L315" s="44" t="str">
        <f t="shared" si="157"/>
        <v xml:space="preserve"> </v>
      </c>
      <c r="M315" s="82"/>
      <c r="N315" s="41" t="str">
        <f t="shared" si="158"/>
        <v/>
      </c>
      <c r="O315" s="45"/>
      <c r="P315" s="41" t="str">
        <f t="shared" si="159"/>
        <v/>
      </c>
      <c r="Q315" s="46"/>
    </row>
    <row r="316" spans="1:17">
      <c r="A316" s="23"/>
      <c r="B316" s="24" t="str">
        <f t="shared" si="152"/>
        <v/>
      </c>
      <c r="C316" s="40"/>
      <c r="D316" s="41" t="str">
        <f t="shared" si="153"/>
        <v/>
      </c>
      <c r="E316" s="42"/>
      <c r="F316" s="41" t="str">
        <f t="shared" si="154"/>
        <v/>
      </c>
      <c r="G316" s="77"/>
      <c r="H316" s="41" t="str">
        <f t="shared" si="155"/>
        <v/>
      </c>
      <c r="I316" s="43"/>
      <c r="J316" s="41" t="str">
        <f t="shared" si="156"/>
        <v/>
      </c>
      <c r="K316" s="80"/>
      <c r="L316" s="44" t="str">
        <f t="shared" si="157"/>
        <v xml:space="preserve"> </v>
      </c>
      <c r="M316" s="82"/>
      <c r="N316" s="41" t="str">
        <f t="shared" si="158"/>
        <v/>
      </c>
      <c r="O316" s="45"/>
      <c r="P316" s="41" t="str">
        <f t="shared" si="159"/>
        <v/>
      </c>
      <c r="Q316" s="46"/>
    </row>
    <row r="317" spans="1:17">
      <c r="A317" s="23"/>
      <c r="B317" s="24" t="str">
        <f t="shared" si="152"/>
        <v/>
      </c>
      <c r="C317" s="40"/>
      <c r="D317" s="41" t="str">
        <f t="shared" si="153"/>
        <v/>
      </c>
      <c r="E317" s="42"/>
      <c r="F317" s="41" t="str">
        <f t="shared" si="154"/>
        <v/>
      </c>
      <c r="G317" s="77"/>
      <c r="H317" s="41" t="str">
        <f t="shared" si="155"/>
        <v/>
      </c>
      <c r="I317" s="43"/>
      <c r="J317" s="41" t="str">
        <f t="shared" si="156"/>
        <v/>
      </c>
      <c r="K317" s="80"/>
      <c r="L317" s="44" t="str">
        <f t="shared" si="157"/>
        <v xml:space="preserve"> </v>
      </c>
      <c r="M317" s="82"/>
      <c r="N317" s="41" t="str">
        <f t="shared" si="158"/>
        <v/>
      </c>
      <c r="O317" s="45"/>
      <c r="P317" s="41" t="str">
        <f t="shared" si="159"/>
        <v/>
      </c>
      <c r="Q317" s="46"/>
    </row>
    <row r="318" spans="1:17">
      <c r="A318" s="23"/>
      <c r="B318" s="24" t="str">
        <f t="shared" si="152"/>
        <v/>
      </c>
      <c r="C318" s="40"/>
      <c r="D318" s="41" t="str">
        <f t="shared" si="153"/>
        <v/>
      </c>
      <c r="E318" s="42"/>
      <c r="F318" s="41" t="str">
        <f t="shared" si="154"/>
        <v/>
      </c>
      <c r="G318" s="77"/>
      <c r="H318" s="41" t="str">
        <f t="shared" si="155"/>
        <v/>
      </c>
      <c r="I318" s="43"/>
      <c r="J318" s="41" t="str">
        <f t="shared" si="156"/>
        <v/>
      </c>
      <c r="K318" s="80"/>
      <c r="L318" s="44" t="str">
        <f t="shared" si="157"/>
        <v xml:space="preserve"> </v>
      </c>
      <c r="M318" s="82"/>
      <c r="N318" s="41" t="str">
        <f t="shared" si="158"/>
        <v/>
      </c>
      <c r="O318" s="45"/>
      <c r="P318" s="41" t="str">
        <f t="shared" si="159"/>
        <v/>
      </c>
      <c r="Q318" s="46"/>
    </row>
    <row r="319" spans="1:17">
      <c r="A319" s="23"/>
      <c r="B319" s="24" t="str">
        <f t="shared" si="152"/>
        <v/>
      </c>
      <c r="C319" s="40"/>
      <c r="D319" s="41" t="str">
        <f t="shared" si="153"/>
        <v/>
      </c>
      <c r="E319" s="42"/>
      <c r="F319" s="41" t="str">
        <f t="shared" si="154"/>
        <v/>
      </c>
      <c r="G319" s="77"/>
      <c r="H319" s="41" t="str">
        <f t="shared" si="155"/>
        <v/>
      </c>
      <c r="I319" s="43"/>
      <c r="J319" s="41" t="str">
        <f t="shared" si="156"/>
        <v/>
      </c>
      <c r="K319" s="80"/>
      <c r="L319" s="44" t="str">
        <f t="shared" si="157"/>
        <v xml:space="preserve"> </v>
      </c>
      <c r="M319" s="82"/>
      <c r="N319" s="41" t="str">
        <f t="shared" si="158"/>
        <v/>
      </c>
      <c r="O319" s="45"/>
      <c r="P319" s="41" t="str">
        <f t="shared" si="159"/>
        <v/>
      </c>
      <c r="Q319" s="46"/>
    </row>
    <row r="320" spans="1:17">
      <c r="A320" s="23"/>
      <c r="B320" s="24" t="str">
        <f t="shared" si="152"/>
        <v/>
      </c>
      <c r="C320" s="40"/>
      <c r="D320" s="41" t="str">
        <f t="shared" si="153"/>
        <v/>
      </c>
      <c r="E320" s="42"/>
      <c r="F320" s="41" t="str">
        <f t="shared" si="154"/>
        <v/>
      </c>
      <c r="G320" s="77"/>
      <c r="H320" s="41" t="str">
        <f t="shared" si="155"/>
        <v/>
      </c>
      <c r="I320" s="43"/>
      <c r="J320" s="41" t="str">
        <f t="shared" si="156"/>
        <v/>
      </c>
      <c r="K320" s="80"/>
      <c r="L320" s="44" t="str">
        <f t="shared" si="157"/>
        <v xml:space="preserve"> </v>
      </c>
      <c r="M320" s="82"/>
      <c r="N320" s="41" t="str">
        <f t="shared" si="158"/>
        <v/>
      </c>
      <c r="O320" s="45"/>
      <c r="P320" s="41" t="str">
        <f t="shared" si="159"/>
        <v/>
      </c>
      <c r="Q320" s="46"/>
    </row>
    <row r="321" spans="1:17">
      <c r="A321" s="23"/>
      <c r="B321" s="24" t="str">
        <f t="shared" si="152"/>
        <v/>
      </c>
      <c r="C321" s="40"/>
      <c r="D321" s="41" t="str">
        <f t="shared" si="153"/>
        <v/>
      </c>
      <c r="E321" s="42"/>
      <c r="F321" s="41" t="str">
        <f t="shared" si="154"/>
        <v/>
      </c>
      <c r="G321" s="77"/>
      <c r="H321" s="41" t="str">
        <f t="shared" si="155"/>
        <v/>
      </c>
      <c r="I321" s="43"/>
      <c r="J321" s="41" t="str">
        <f t="shared" si="156"/>
        <v/>
      </c>
      <c r="K321" s="80"/>
      <c r="L321" s="44" t="str">
        <f t="shared" si="157"/>
        <v xml:space="preserve"> </v>
      </c>
      <c r="M321" s="82"/>
      <c r="N321" s="41" t="str">
        <f t="shared" si="158"/>
        <v/>
      </c>
      <c r="O321" s="45"/>
      <c r="P321" s="41" t="str">
        <f t="shared" si="159"/>
        <v/>
      </c>
      <c r="Q321" s="46"/>
    </row>
    <row r="322" spans="1:17">
      <c r="A322" s="23"/>
      <c r="B322" s="24" t="str">
        <f t="shared" si="152"/>
        <v/>
      </c>
      <c r="C322" s="40"/>
      <c r="D322" s="41" t="str">
        <f t="shared" si="153"/>
        <v/>
      </c>
      <c r="E322" s="42"/>
      <c r="F322" s="41" t="str">
        <f t="shared" si="154"/>
        <v/>
      </c>
      <c r="G322" s="77"/>
      <c r="H322" s="41" t="str">
        <f t="shared" si="155"/>
        <v/>
      </c>
      <c r="I322" s="43"/>
      <c r="J322" s="41" t="str">
        <f t="shared" si="156"/>
        <v/>
      </c>
      <c r="K322" s="80"/>
      <c r="L322" s="44" t="str">
        <f t="shared" si="157"/>
        <v xml:space="preserve"> </v>
      </c>
      <c r="M322" s="82"/>
      <c r="N322" s="41" t="str">
        <f t="shared" si="158"/>
        <v/>
      </c>
      <c r="O322" s="45"/>
      <c r="P322" s="41" t="str">
        <f t="shared" si="159"/>
        <v/>
      </c>
      <c r="Q322" s="46"/>
    </row>
    <row r="323" spans="1:17">
      <c r="A323" s="23"/>
      <c r="B323" s="24" t="str">
        <f t="shared" si="152"/>
        <v/>
      </c>
      <c r="C323" s="40"/>
      <c r="D323" s="41" t="str">
        <f t="shared" si="153"/>
        <v/>
      </c>
      <c r="E323" s="42"/>
      <c r="F323" s="41" t="str">
        <f t="shared" si="154"/>
        <v/>
      </c>
      <c r="G323" s="77"/>
      <c r="H323" s="41" t="str">
        <f t="shared" si="155"/>
        <v/>
      </c>
      <c r="I323" s="43"/>
      <c r="J323" s="41" t="str">
        <f t="shared" si="156"/>
        <v/>
      </c>
      <c r="K323" s="80"/>
      <c r="L323" s="44" t="str">
        <f t="shared" si="157"/>
        <v xml:space="preserve"> </v>
      </c>
      <c r="M323" s="82"/>
      <c r="N323" s="41" t="str">
        <f t="shared" si="158"/>
        <v/>
      </c>
      <c r="O323" s="45"/>
      <c r="P323" s="41" t="str">
        <f t="shared" si="159"/>
        <v/>
      </c>
      <c r="Q323" s="46"/>
    </row>
    <row r="324" spans="1:17">
      <c r="A324" s="49"/>
      <c r="B324" s="14"/>
      <c r="C324" s="50"/>
      <c r="D324" s="36" t="str">
        <f>IF(COUNT(D312:D323)&gt;=2,LARGE(D312:D323,1)+LARGE(D312:D323,2),IF(COUNT(D312:D323)=1,LARGE(D312:D323,1),""))</f>
        <v/>
      </c>
      <c r="E324" s="37"/>
      <c r="F324" s="36" t="str">
        <f>IF(COUNT(F312:F323)&gt;=2,LARGE(F312:F323,1)+LARGE(F312:F323,2),IF(COUNT(F312:F323)=1,LARGE(F312:F323,1),""))</f>
        <v/>
      </c>
      <c r="G324" s="78"/>
      <c r="H324" s="36" t="str">
        <f>IF(COUNT(H312:H323)&gt;=2,LARGE(H312:H323,1)+LARGE(H312:H323,2),IF(COUNT(H312:H323)=1,LARGE(H312:H323,1),""))</f>
        <v/>
      </c>
      <c r="I324" s="36"/>
      <c r="J324" s="36" t="str">
        <f>IF(COUNT(J312:J323)&gt;=2,LARGE(J312:J323,1)+LARGE(J312:J323,2),IF(COUNT(J312:J323)=1,LARGE(J312:J323,1),""))</f>
        <v/>
      </c>
      <c r="K324" s="69"/>
      <c r="L324" s="38"/>
      <c r="M324" s="72"/>
      <c r="N324" s="36" t="str">
        <f>IF(COUNT(N312:N323)&gt;=2,LARGE(N312:N323,1)+LARGE(N312:N323,2),IF(COUNT(N312:N323)=1,LARGE(N312:N323,1),""))</f>
        <v/>
      </c>
      <c r="O324" s="39"/>
      <c r="P324" s="36" t="str">
        <f>IF((COUNT(P312:P323)&gt;=1),LARGE(P312:P323,1),"")</f>
        <v/>
      </c>
      <c r="Q324" s="25" t="str">
        <f>IF(OR(D324&lt;&gt;"",F324&lt;&gt;"",H324&lt;&gt;"",J324&lt;&gt;"",N324&lt;&gt;"",P324&lt;&gt;""),SUM(D324,F324,H324,J324,N324,P324),"")</f>
        <v/>
      </c>
    </row>
    <row r="325" spans="1:17">
      <c r="A325" s="51"/>
      <c r="B325" s="52"/>
      <c r="C325" s="53"/>
      <c r="D325" s="47" t="str">
        <f t="shared" si="153"/>
        <v/>
      </c>
      <c r="E325" s="54"/>
      <c r="F325" s="47" t="str">
        <f t="shared" si="154"/>
        <v/>
      </c>
      <c r="G325" s="47"/>
      <c r="H325" s="47" t="str">
        <f t="shared" si="155"/>
        <v/>
      </c>
      <c r="I325" s="55"/>
      <c r="J325" s="47" t="str">
        <f t="shared" si="156"/>
        <v/>
      </c>
      <c r="K325" s="81"/>
      <c r="L325" s="48" t="str">
        <f t="shared" si="157"/>
        <v xml:space="preserve"> </v>
      </c>
      <c r="M325" s="83"/>
      <c r="N325" s="47" t="str">
        <f>IF(OR(AND(K325=1,M325&gt;34),K325=2,AND(K325=3,M325&lt;2.7)),TRUNC(0.19889*(POWER((185-(K325*60+M325)),1.88))),IF(AND(K325&gt;2,M325&gt;2.6),0,""))</f>
        <v/>
      </c>
      <c r="O325" s="56"/>
      <c r="P325" s="47" t="str">
        <f t="shared" si="159"/>
        <v/>
      </c>
      <c r="Q325" s="47"/>
    </row>
    <row r="326" spans="1:17">
      <c r="A326" s="23"/>
      <c r="B326" s="23"/>
      <c r="C326" s="40"/>
      <c r="D326" s="41" t="str">
        <f>IF(AND(C326&gt;6.4,C326&lt;12.7),TRUNC(46.0849*(POWER((12.76-C326),1.81))),IF(C326&gt;12.6,0,""))</f>
        <v/>
      </c>
      <c r="E326" s="42"/>
      <c r="F326" s="41" t="str">
        <f>IF(AND(E326&gt;8.13,E326&lt;71.05),ROUND((7.858*POWER(E326-8.02,1.1)),0),IF(AND(E326&gt;0,E326&lt;8.14),0,""))</f>
        <v/>
      </c>
      <c r="G326" s="76"/>
      <c r="H326" s="41" t="str">
        <f>IF(AND(G326&gt;213,G326&lt;700),TRUNC((0.188807*POWER(G326-210,1.41))),IF(AND(G326&gt;0,G326&lt;214),0,""))</f>
        <v/>
      </c>
      <c r="I326" s="43"/>
      <c r="J326" s="41" t="str">
        <f>IF(AND(I326&gt;75,I326&lt;210),TRUNC((1.84523*POWER(I326-75,1.348))),IF(AND(I326&gt;0,I326&lt;76),0,""))</f>
        <v/>
      </c>
      <c r="K326" s="80"/>
      <c r="L326" s="44" t="str">
        <f>IF(K326&gt;0,":"," ")</f>
        <v xml:space="preserve"> </v>
      </c>
      <c r="M326" s="82"/>
      <c r="N326" s="41" t="str">
        <f>IF(OR(AND(K326=1,M326&gt;34),K326=2,AND(K326=3,M326&lt;2.7)),TRUNC(0.19889*(POWER((185-(K326*60+M326)),1.88))),IF(AND(K326&gt;2,M326&gt;2.6),0,""))</f>
        <v/>
      </c>
      <c r="O326" s="45"/>
      <c r="P326" s="41" t="str">
        <f>IF(AND(O326&gt;28.9,O326&lt;49.6),TRUNC(3.84286*(POWER((50-O326),1.81))),IF(O326&gt;49.5,0,""))</f>
        <v/>
      </c>
      <c r="Q326" s="46"/>
    </row>
    <row r="327" spans="1:17">
      <c r="A327" s="23"/>
      <c r="B327" s="24" t="str">
        <f t="shared" ref="B327:B337" si="160">IF(AND(A327&lt;&gt;"",B326&lt;&gt;""),B326,"")</f>
        <v/>
      </c>
      <c r="C327" s="40"/>
      <c r="D327" s="41" t="str">
        <f t="shared" ref="D327:D339" si="161">IF(AND(C327&gt;6.4,C327&lt;12.7),TRUNC(46.0849*(POWER((12.76-C327),1.81))),IF(C327&gt;12.6,0,""))</f>
        <v/>
      </c>
      <c r="E327" s="42"/>
      <c r="F327" s="41" t="str">
        <f t="shared" ref="F327:F339" si="162">IF(AND(E327&gt;8.13,E327&lt;71.05),ROUND((7.858*POWER(E327-8.02,1.1)),0),IF(AND(E327&gt;0,E327&lt;8.14),0,""))</f>
        <v/>
      </c>
      <c r="G327" s="77"/>
      <c r="H327" s="41" t="str">
        <f t="shared" ref="H327:H339" si="163">IF(AND(G327&gt;213,G327&lt;700),TRUNC((0.188807*POWER(G327-210,1.41))),IF(AND(G327&gt;0,G327&lt;214),0,""))</f>
        <v/>
      </c>
      <c r="I327" s="43"/>
      <c r="J327" s="41" t="str">
        <f t="shared" ref="J327:J339" si="164">IF(AND(I327&gt;75,I327&lt;210),TRUNC((1.84523*POWER(I327-75,1.348))),IF(AND(I327&gt;0,I327&lt;76),0,""))</f>
        <v/>
      </c>
      <c r="K327" s="80"/>
      <c r="L327" s="44" t="str">
        <f t="shared" ref="L327:L339" si="165">IF(K327&gt;0,":"," ")</f>
        <v xml:space="preserve"> </v>
      </c>
      <c r="M327" s="82"/>
      <c r="N327" s="41" t="str">
        <f t="shared" ref="N327:N337" si="166">IF(OR(AND(K327=1,M327&gt;34),K327=2,AND(K327=3,M327&lt;2.7)),TRUNC(0.19889*(POWER((185-(K327*60+M327)),1.88))),IF(AND(K327&gt;2,M327&gt;2.6),0,""))</f>
        <v/>
      </c>
      <c r="O327" s="45"/>
      <c r="P327" s="41" t="str">
        <f t="shared" ref="P327:P339" si="167">IF(AND(O327&gt;28.9,O327&lt;49.6),TRUNC(3.84286*(POWER((50-O327),1.81))),IF(O327&gt;49.5,0,""))</f>
        <v/>
      </c>
      <c r="Q327" s="46"/>
    </row>
    <row r="328" spans="1:17">
      <c r="A328" s="23"/>
      <c r="B328" s="24" t="str">
        <f t="shared" si="160"/>
        <v/>
      </c>
      <c r="C328" s="40"/>
      <c r="D328" s="41" t="str">
        <f t="shared" si="161"/>
        <v/>
      </c>
      <c r="E328" s="42"/>
      <c r="F328" s="41" t="str">
        <f t="shared" si="162"/>
        <v/>
      </c>
      <c r="G328" s="77"/>
      <c r="H328" s="41" t="str">
        <f t="shared" si="163"/>
        <v/>
      </c>
      <c r="I328" s="43"/>
      <c r="J328" s="41" t="str">
        <f t="shared" si="164"/>
        <v/>
      </c>
      <c r="K328" s="80"/>
      <c r="L328" s="44" t="str">
        <f t="shared" si="165"/>
        <v xml:space="preserve"> </v>
      </c>
      <c r="M328" s="82"/>
      <c r="N328" s="41" t="str">
        <f t="shared" si="166"/>
        <v/>
      </c>
      <c r="O328" s="45"/>
      <c r="P328" s="41" t="str">
        <f t="shared" si="167"/>
        <v/>
      </c>
      <c r="Q328" s="46"/>
    </row>
    <row r="329" spans="1:17">
      <c r="A329" s="23"/>
      <c r="B329" s="24" t="str">
        <f t="shared" si="160"/>
        <v/>
      </c>
      <c r="C329" s="40"/>
      <c r="D329" s="41" t="str">
        <f t="shared" si="161"/>
        <v/>
      </c>
      <c r="E329" s="42"/>
      <c r="F329" s="41" t="str">
        <f t="shared" si="162"/>
        <v/>
      </c>
      <c r="G329" s="77"/>
      <c r="H329" s="41" t="str">
        <f t="shared" si="163"/>
        <v/>
      </c>
      <c r="I329" s="43"/>
      <c r="J329" s="41" t="str">
        <f t="shared" si="164"/>
        <v/>
      </c>
      <c r="K329" s="80"/>
      <c r="L329" s="44" t="str">
        <f t="shared" si="165"/>
        <v xml:space="preserve"> </v>
      </c>
      <c r="M329" s="82"/>
      <c r="N329" s="41" t="str">
        <f t="shared" si="166"/>
        <v/>
      </c>
      <c r="O329" s="45"/>
      <c r="P329" s="41" t="str">
        <f t="shared" si="167"/>
        <v/>
      </c>
      <c r="Q329" s="46"/>
    </row>
    <row r="330" spans="1:17">
      <c r="A330" s="23"/>
      <c r="B330" s="24" t="str">
        <f t="shared" si="160"/>
        <v/>
      </c>
      <c r="C330" s="40"/>
      <c r="D330" s="41" t="str">
        <f t="shared" si="161"/>
        <v/>
      </c>
      <c r="E330" s="42"/>
      <c r="F330" s="41" t="str">
        <f t="shared" si="162"/>
        <v/>
      </c>
      <c r="G330" s="77"/>
      <c r="H330" s="41" t="str">
        <f t="shared" si="163"/>
        <v/>
      </c>
      <c r="I330" s="43"/>
      <c r="J330" s="41" t="str">
        <f t="shared" si="164"/>
        <v/>
      </c>
      <c r="K330" s="80"/>
      <c r="L330" s="44" t="str">
        <f t="shared" si="165"/>
        <v xml:space="preserve"> </v>
      </c>
      <c r="M330" s="82"/>
      <c r="N330" s="41" t="str">
        <f t="shared" si="166"/>
        <v/>
      </c>
      <c r="O330" s="45"/>
      <c r="P330" s="41" t="str">
        <f t="shared" si="167"/>
        <v/>
      </c>
      <c r="Q330" s="46"/>
    </row>
    <row r="331" spans="1:17">
      <c r="A331" s="23"/>
      <c r="B331" s="24" t="str">
        <f t="shared" si="160"/>
        <v/>
      </c>
      <c r="C331" s="40"/>
      <c r="D331" s="41" t="str">
        <f t="shared" si="161"/>
        <v/>
      </c>
      <c r="E331" s="42"/>
      <c r="F331" s="41" t="str">
        <f t="shared" si="162"/>
        <v/>
      </c>
      <c r="G331" s="77"/>
      <c r="H331" s="41" t="str">
        <f t="shared" si="163"/>
        <v/>
      </c>
      <c r="I331" s="43"/>
      <c r="J331" s="41" t="str">
        <f t="shared" si="164"/>
        <v/>
      </c>
      <c r="K331" s="80"/>
      <c r="L331" s="44" t="str">
        <f t="shared" si="165"/>
        <v xml:space="preserve"> </v>
      </c>
      <c r="M331" s="82"/>
      <c r="N331" s="41" t="str">
        <f t="shared" si="166"/>
        <v/>
      </c>
      <c r="O331" s="45"/>
      <c r="P331" s="41" t="str">
        <f t="shared" si="167"/>
        <v/>
      </c>
      <c r="Q331" s="46"/>
    </row>
    <row r="332" spans="1:17">
      <c r="A332" s="23"/>
      <c r="B332" s="24" t="str">
        <f t="shared" si="160"/>
        <v/>
      </c>
      <c r="C332" s="40"/>
      <c r="D332" s="41" t="str">
        <f t="shared" si="161"/>
        <v/>
      </c>
      <c r="E332" s="42"/>
      <c r="F332" s="41" t="str">
        <f t="shared" si="162"/>
        <v/>
      </c>
      <c r="G332" s="77"/>
      <c r="H332" s="41" t="str">
        <f t="shared" si="163"/>
        <v/>
      </c>
      <c r="I332" s="43"/>
      <c r="J332" s="41" t="str">
        <f t="shared" si="164"/>
        <v/>
      </c>
      <c r="K332" s="80"/>
      <c r="L332" s="44" t="str">
        <f t="shared" si="165"/>
        <v xml:space="preserve"> </v>
      </c>
      <c r="M332" s="82"/>
      <c r="N332" s="41" t="str">
        <f t="shared" si="166"/>
        <v/>
      </c>
      <c r="O332" s="45"/>
      <c r="P332" s="41" t="str">
        <f t="shared" si="167"/>
        <v/>
      </c>
      <c r="Q332" s="46"/>
    </row>
    <row r="333" spans="1:17">
      <c r="A333" s="23"/>
      <c r="B333" s="24" t="str">
        <f t="shared" si="160"/>
        <v/>
      </c>
      <c r="C333" s="40"/>
      <c r="D333" s="41" t="str">
        <f t="shared" si="161"/>
        <v/>
      </c>
      <c r="E333" s="42"/>
      <c r="F333" s="41" t="str">
        <f t="shared" si="162"/>
        <v/>
      </c>
      <c r="G333" s="77"/>
      <c r="H333" s="41" t="str">
        <f t="shared" si="163"/>
        <v/>
      </c>
      <c r="I333" s="43"/>
      <c r="J333" s="41" t="str">
        <f t="shared" si="164"/>
        <v/>
      </c>
      <c r="K333" s="80"/>
      <c r="L333" s="44" t="str">
        <f t="shared" si="165"/>
        <v xml:space="preserve"> </v>
      </c>
      <c r="M333" s="82"/>
      <c r="N333" s="41" t="str">
        <f t="shared" si="166"/>
        <v/>
      </c>
      <c r="O333" s="45"/>
      <c r="P333" s="41" t="str">
        <f t="shared" si="167"/>
        <v/>
      </c>
      <c r="Q333" s="46"/>
    </row>
    <row r="334" spans="1:17">
      <c r="A334" s="23"/>
      <c r="B334" s="24" t="str">
        <f t="shared" si="160"/>
        <v/>
      </c>
      <c r="C334" s="40"/>
      <c r="D334" s="41" t="str">
        <f t="shared" si="161"/>
        <v/>
      </c>
      <c r="E334" s="42"/>
      <c r="F334" s="41" t="str">
        <f t="shared" si="162"/>
        <v/>
      </c>
      <c r="G334" s="77"/>
      <c r="H334" s="41" t="str">
        <f t="shared" si="163"/>
        <v/>
      </c>
      <c r="I334" s="43"/>
      <c r="J334" s="41" t="str">
        <f t="shared" si="164"/>
        <v/>
      </c>
      <c r="K334" s="80"/>
      <c r="L334" s="44" t="str">
        <f t="shared" si="165"/>
        <v xml:space="preserve"> </v>
      </c>
      <c r="M334" s="82"/>
      <c r="N334" s="41" t="str">
        <f t="shared" si="166"/>
        <v/>
      </c>
      <c r="O334" s="45"/>
      <c r="P334" s="41" t="str">
        <f t="shared" si="167"/>
        <v/>
      </c>
      <c r="Q334" s="46"/>
    </row>
    <row r="335" spans="1:17">
      <c r="A335" s="23"/>
      <c r="B335" s="24" t="str">
        <f t="shared" si="160"/>
        <v/>
      </c>
      <c r="C335" s="40"/>
      <c r="D335" s="41" t="str">
        <f t="shared" si="161"/>
        <v/>
      </c>
      <c r="E335" s="42"/>
      <c r="F335" s="41" t="str">
        <f t="shared" si="162"/>
        <v/>
      </c>
      <c r="G335" s="77"/>
      <c r="H335" s="41" t="str">
        <f t="shared" si="163"/>
        <v/>
      </c>
      <c r="I335" s="43"/>
      <c r="J335" s="41" t="str">
        <f t="shared" si="164"/>
        <v/>
      </c>
      <c r="K335" s="80"/>
      <c r="L335" s="44" t="str">
        <f t="shared" si="165"/>
        <v xml:space="preserve"> </v>
      </c>
      <c r="M335" s="82"/>
      <c r="N335" s="41" t="str">
        <f t="shared" si="166"/>
        <v/>
      </c>
      <c r="O335" s="45"/>
      <c r="P335" s="41" t="str">
        <f t="shared" si="167"/>
        <v/>
      </c>
      <c r="Q335" s="46"/>
    </row>
    <row r="336" spans="1:17">
      <c r="A336" s="23"/>
      <c r="B336" s="24" t="str">
        <f t="shared" si="160"/>
        <v/>
      </c>
      <c r="C336" s="40"/>
      <c r="D336" s="41" t="str">
        <f t="shared" si="161"/>
        <v/>
      </c>
      <c r="E336" s="42"/>
      <c r="F336" s="41" t="str">
        <f t="shared" si="162"/>
        <v/>
      </c>
      <c r="G336" s="77"/>
      <c r="H336" s="41" t="str">
        <f t="shared" si="163"/>
        <v/>
      </c>
      <c r="I336" s="43"/>
      <c r="J336" s="41" t="str">
        <f t="shared" si="164"/>
        <v/>
      </c>
      <c r="K336" s="80"/>
      <c r="L336" s="44" t="str">
        <f t="shared" si="165"/>
        <v xml:space="preserve"> </v>
      </c>
      <c r="M336" s="82"/>
      <c r="N336" s="41" t="str">
        <f t="shared" si="166"/>
        <v/>
      </c>
      <c r="O336" s="45"/>
      <c r="P336" s="41" t="str">
        <f t="shared" si="167"/>
        <v/>
      </c>
      <c r="Q336" s="46"/>
    </row>
    <row r="337" spans="1:17">
      <c r="A337" s="23"/>
      <c r="B337" s="24" t="str">
        <f t="shared" si="160"/>
        <v/>
      </c>
      <c r="C337" s="40"/>
      <c r="D337" s="41" t="str">
        <f t="shared" si="161"/>
        <v/>
      </c>
      <c r="E337" s="42"/>
      <c r="F337" s="41" t="str">
        <f t="shared" si="162"/>
        <v/>
      </c>
      <c r="G337" s="77"/>
      <c r="H337" s="41" t="str">
        <f t="shared" si="163"/>
        <v/>
      </c>
      <c r="I337" s="43"/>
      <c r="J337" s="41" t="str">
        <f t="shared" si="164"/>
        <v/>
      </c>
      <c r="K337" s="80"/>
      <c r="L337" s="44" t="str">
        <f t="shared" si="165"/>
        <v xml:space="preserve"> </v>
      </c>
      <c r="M337" s="82"/>
      <c r="N337" s="41" t="str">
        <f t="shared" si="166"/>
        <v/>
      </c>
      <c r="O337" s="45"/>
      <c r="P337" s="41" t="str">
        <f t="shared" si="167"/>
        <v/>
      </c>
      <c r="Q337" s="46"/>
    </row>
    <row r="338" spans="1:17">
      <c r="A338" s="49"/>
      <c r="B338" s="14"/>
      <c r="C338" s="50"/>
      <c r="D338" s="36" t="str">
        <f>IF(COUNT(D326:D337)&gt;=2,LARGE(D326:D337,1)+LARGE(D326:D337,2),IF(COUNT(D326:D337)=1,LARGE(D326:D337,1),""))</f>
        <v/>
      </c>
      <c r="E338" s="37"/>
      <c r="F338" s="36" t="str">
        <f>IF(COUNT(F326:F337)&gt;=2,LARGE(F326:F337,1)+LARGE(F326:F337,2),IF(COUNT(F326:F337)=1,LARGE(F326:F337,1),""))</f>
        <v/>
      </c>
      <c r="G338" s="78"/>
      <c r="H338" s="36" t="str">
        <f>IF(COUNT(H326:H337)&gt;=2,LARGE(H326:H337,1)+LARGE(H326:H337,2),IF(COUNT(H326:H337)=1,LARGE(H326:H337,1),""))</f>
        <v/>
      </c>
      <c r="I338" s="36"/>
      <c r="J338" s="36" t="str">
        <f>IF(COUNT(J326:J337)&gt;=2,LARGE(J326:J337,1)+LARGE(J326:J337,2),IF(COUNT(J326:J337)=1,LARGE(J326:J337,1),""))</f>
        <v/>
      </c>
      <c r="K338" s="69"/>
      <c r="L338" s="38"/>
      <c r="M338" s="72"/>
      <c r="N338" s="36" t="str">
        <f>IF(COUNT(N326:N337)&gt;=2,LARGE(N326:N337,1)+LARGE(N326:N337,2),IF(COUNT(N326:N337)=1,LARGE(N326:N337,1),""))</f>
        <v/>
      </c>
      <c r="O338" s="39"/>
      <c r="P338" s="36" t="str">
        <f>IF((COUNT(P326:P337)&gt;=1),LARGE(P326:P337,1),"")</f>
        <v/>
      </c>
      <c r="Q338" s="25" t="str">
        <f>IF(OR(D338&lt;&gt;"",F338&lt;&gt;"",H338&lt;&gt;"",J338&lt;&gt;"",N338&lt;&gt;"",P338&lt;&gt;""),SUM(D338,F338,H338,J338,N338,P338),"")</f>
        <v/>
      </c>
    </row>
    <row r="339" spans="1:17">
      <c r="A339" s="51"/>
      <c r="B339" s="52"/>
      <c r="C339" s="53"/>
      <c r="D339" s="47" t="str">
        <f t="shared" si="161"/>
        <v/>
      </c>
      <c r="E339" s="54"/>
      <c r="F339" s="47" t="str">
        <f t="shared" si="162"/>
        <v/>
      </c>
      <c r="G339" s="47"/>
      <c r="H339" s="47" t="str">
        <f t="shared" si="163"/>
        <v/>
      </c>
      <c r="I339" s="55"/>
      <c r="J339" s="47" t="str">
        <f t="shared" si="164"/>
        <v/>
      </c>
      <c r="K339" s="81"/>
      <c r="L339" s="48" t="str">
        <f t="shared" si="165"/>
        <v xml:space="preserve"> </v>
      </c>
      <c r="M339" s="83"/>
      <c r="N339" s="47" t="str">
        <f>IF(OR(AND(K339=1,M339&gt;34),K339=2,AND(K339=3,M339&lt;2.7)),TRUNC(0.19889*(POWER((185-(K339*60+M339)),1.88))),IF(AND(K339&gt;2,M339&gt;2.6),0,""))</f>
        <v/>
      </c>
      <c r="O339" s="56"/>
      <c r="P339" s="47" t="str">
        <f t="shared" si="167"/>
        <v/>
      </c>
      <c r="Q339" s="47"/>
    </row>
    <row r="340" spans="1:17">
      <c r="A340" s="23"/>
      <c r="B340" s="23"/>
      <c r="C340" s="40"/>
      <c r="D340" s="41" t="str">
        <f>IF(AND(C340&gt;6.4,C340&lt;12.7),TRUNC(46.0849*(POWER((12.76-C340),1.81))),IF(C340&gt;12.6,0,""))</f>
        <v/>
      </c>
      <c r="E340" s="42"/>
      <c r="F340" s="41" t="str">
        <f>IF(AND(E340&gt;8.13,E340&lt;71.05),ROUND((7.858*POWER(E340-8.02,1.1)),0),IF(AND(E340&gt;0,E340&lt;8.14),0,""))</f>
        <v/>
      </c>
      <c r="G340" s="76"/>
      <c r="H340" s="41" t="str">
        <f>IF(AND(G340&gt;213,G340&lt;700),TRUNC((0.188807*POWER(G340-210,1.41))),IF(AND(G340&gt;0,G340&lt;214),0,""))</f>
        <v/>
      </c>
      <c r="I340" s="43"/>
      <c r="J340" s="41" t="str">
        <f>IF(AND(I340&gt;75,I340&lt;210),TRUNC((1.84523*POWER(I340-75,1.348))),IF(AND(I340&gt;0,I340&lt;76),0,""))</f>
        <v/>
      </c>
      <c r="K340" s="80"/>
      <c r="L340" s="44" t="str">
        <f>IF(K340&gt;0,":"," ")</f>
        <v xml:space="preserve"> </v>
      </c>
      <c r="M340" s="82"/>
      <c r="N340" s="41" t="str">
        <f>IF(OR(AND(K340=1,M340&gt;34),K340=2,AND(K340=3,M340&lt;2.7)),TRUNC(0.19889*(POWER((185-(K340*60+M340)),1.88))),IF(AND(K340&gt;2,M340&gt;2.6),0,""))</f>
        <v/>
      </c>
      <c r="O340" s="45"/>
      <c r="P340" s="41" t="str">
        <f>IF(AND(O340&gt;28.9,O340&lt;49.6),TRUNC(3.84286*(POWER((50-O340),1.81))),IF(O340&gt;49.5,0,""))</f>
        <v/>
      </c>
      <c r="Q340" s="46"/>
    </row>
    <row r="341" spans="1:17">
      <c r="A341" s="23"/>
      <c r="B341" s="24" t="str">
        <f t="shared" ref="B341:B351" si="168">IF(AND(A341&lt;&gt;"",B340&lt;&gt;""),B340,"")</f>
        <v/>
      </c>
      <c r="C341" s="40"/>
      <c r="D341" s="41" t="str">
        <f t="shared" ref="D341:D353" si="169">IF(AND(C341&gt;6.4,C341&lt;12.7),TRUNC(46.0849*(POWER((12.76-C341),1.81))),IF(C341&gt;12.6,0,""))</f>
        <v/>
      </c>
      <c r="E341" s="42"/>
      <c r="F341" s="41" t="str">
        <f t="shared" ref="F341:F353" si="170">IF(AND(E341&gt;8.13,E341&lt;71.05),ROUND((7.858*POWER(E341-8.02,1.1)),0),IF(AND(E341&gt;0,E341&lt;8.14),0,""))</f>
        <v/>
      </c>
      <c r="G341" s="77"/>
      <c r="H341" s="41" t="str">
        <f t="shared" ref="H341:H353" si="171">IF(AND(G341&gt;213,G341&lt;700),TRUNC((0.188807*POWER(G341-210,1.41))),IF(AND(G341&gt;0,G341&lt;214),0,""))</f>
        <v/>
      </c>
      <c r="I341" s="43"/>
      <c r="J341" s="41" t="str">
        <f t="shared" ref="J341:J353" si="172">IF(AND(I341&gt;75,I341&lt;210),TRUNC((1.84523*POWER(I341-75,1.348))),IF(AND(I341&gt;0,I341&lt;76),0,""))</f>
        <v/>
      </c>
      <c r="K341" s="80"/>
      <c r="L341" s="44" t="str">
        <f t="shared" ref="L341:L353" si="173">IF(K341&gt;0,":"," ")</f>
        <v xml:space="preserve"> </v>
      </c>
      <c r="M341" s="82"/>
      <c r="N341" s="41" t="str">
        <f t="shared" ref="N341:N351" si="174">IF(OR(AND(K341=1,M341&gt;34),K341=2,AND(K341=3,M341&lt;2.7)),TRUNC(0.19889*(POWER((185-(K341*60+M341)),1.88))),IF(AND(K341&gt;2,M341&gt;2.6),0,""))</f>
        <v/>
      </c>
      <c r="O341" s="45"/>
      <c r="P341" s="41" t="str">
        <f t="shared" ref="P341:P353" si="175">IF(AND(O341&gt;28.9,O341&lt;49.6),TRUNC(3.84286*(POWER((50-O341),1.81))),IF(O341&gt;49.5,0,""))</f>
        <v/>
      </c>
      <c r="Q341" s="46"/>
    </row>
    <row r="342" spans="1:17">
      <c r="A342" s="23"/>
      <c r="B342" s="24" t="str">
        <f t="shared" si="168"/>
        <v/>
      </c>
      <c r="C342" s="40"/>
      <c r="D342" s="41" t="str">
        <f t="shared" si="169"/>
        <v/>
      </c>
      <c r="E342" s="42"/>
      <c r="F342" s="41" t="str">
        <f t="shared" si="170"/>
        <v/>
      </c>
      <c r="G342" s="77"/>
      <c r="H342" s="41" t="str">
        <f t="shared" si="171"/>
        <v/>
      </c>
      <c r="I342" s="43"/>
      <c r="J342" s="41" t="str">
        <f t="shared" si="172"/>
        <v/>
      </c>
      <c r="K342" s="80"/>
      <c r="L342" s="44" t="str">
        <f t="shared" si="173"/>
        <v xml:space="preserve"> </v>
      </c>
      <c r="M342" s="82"/>
      <c r="N342" s="41" t="str">
        <f t="shared" si="174"/>
        <v/>
      </c>
      <c r="O342" s="45"/>
      <c r="P342" s="41" t="str">
        <f t="shared" si="175"/>
        <v/>
      </c>
      <c r="Q342" s="46"/>
    </row>
    <row r="343" spans="1:17">
      <c r="A343" s="23"/>
      <c r="B343" s="24" t="str">
        <f t="shared" si="168"/>
        <v/>
      </c>
      <c r="C343" s="40"/>
      <c r="D343" s="41" t="str">
        <f t="shared" si="169"/>
        <v/>
      </c>
      <c r="E343" s="42"/>
      <c r="F343" s="41" t="str">
        <f t="shared" si="170"/>
        <v/>
      </c>
      <c r="G343" s="77"/>
      <c r="H343" s="41" t="str">
        <f t="shared" si="171"/>
        <v/>
      </c>
      <c r="I343" s="43"/>
      <c r="J343" s="41" t="str">
        <f t="shared" si="172"/>
        <v/>
      </c>
      <c r="K343" s="80"/>
      <c r="L343" s="44" t="str">
        <f t="shared" si="173"/>
        <v xml:space="preserve"> </v>
      </c>
      <c r="M343" s="82"/>
      <c r="N343" s="41" t="str">
        <f t="shared" si="174"/>
        <v/>
      </c>
      <c r="O343" s="45"/>
      <c r="P343" s="41" t="str">
        <f t="shared" si="175"/>
        <v/>
      </c>
      <c r="Q343" s="46"/>
    </row>
    <row r="344" spans="1:17">
      <c r="A344" s="23"/>
      <c r="B344" s="24" t="str">
        <f t="shared" si="168"/>
        <v/>
      </c>
      <c r="C344" s="40"/>
      <c r="D344" s="41" t="str">
        <f t="shared" si="169"/>
        <v/>
      </c>
      <c r="E344" s="42"/>
      <c r="F344" s="41" t="str">
        <f t="shared" si="170"/>
        <v/>
      </c>
      <c r="G344" s="77"/>
      <c r="H344" s="41" t="str">
        <f t="shared" si="171"/>
        <v/>
      </c>
      <c r="I344" s="43"/>
      <c r="J344" s="41" t="str">
        <f t="shared" si="172"/>
        <v/>
      </c>
      <c r="K344" s="80"/>
      <c r="L344" s="44" t="str">
        <f t="shared" si="173"/>
        <v xml:space="preserve"> </v>
      </c>
      <c r="M344" s="82"/>
      <c r="N344" s="41" t="str">
        <f t="shared" si="174"/>
        <v/>
      </c>
      <c r="O344" s="45"/>
      <c r="P344" s="41" t="str">
        <f t="shared" si="175"/>
        <v/>
      </c>
      <c r="Q344" s="46"/>
    </row>
    <row r="345" spans="1:17">
      <c r="A345" s="23"/>
      <c r="B345" s="24" t="str">
        <f t="shared" si="168"/>
        <v/>
      </c>
      <c r="C345" s="40"/>
      <c r="D345" s="41" t="str">
        <f t="shared" si="169"/>
        <v/>
      </c>
      <c r="E345" s="42"/>
      <c r="F345" s="41" t="str">
        <f t="shared" si="170"/>
        <v/>
      </c>
      <c r="G345" s="77"/>
      <c r="H345" s="41" t="str">
        <f t="shared" si="171"/>
        <v/>
      </c>
      <c r="I345" s="43"/>
      <c r="J345" s="41" t="str">
        <f t="shared" si="172"/>
        <v/>
      </c>
      <c r="K345" s="80"/>
      <c r="L345" s="44" t="str">
        <f t="shared" si="173"/>
        <v xml:space="preserve"> </v>
      </c>
      <c r="M345" s="82"/>
      <c r="N345" s="41" t="str">
        <f t="shared" si="174"/>
        <v/>
      </c>
      <c r="O345" s="45"/>
      <c r="P345" s="41" t="str">
        <f t="shared" si="175"/>
        <v/>
      </c>
      <c r="Q345" s="46"/>
    </row>
    <row r="346" spans="1:17">
      <c r="A346" s="23"/>
      <c r="B346" s="24" t="str">
        <f t="shared" si="168"/>
        <v/>
      </c>
      <c r="C346" s="40"/>
      <c r="D346" s="41" t="str">
        <f t="shared" si="169"/>
        <v/>
      </c>
      <c r="E346" s="42"/>
      <c r="F346" s="41" t="str">
        <f t="shared" si="170"/>
        <v/>
      </c>
      <c r="G346" s="77"/>
      <c r="H346" s="41" t="str">
        <f t="shared" si="171"/>
        <v/>
      </c>
      <c r="I346" s="43"/>
      <c r="J346" s="41" t="str">
        <f t="shared" si="172"/>
        <v/>
      </c>
      <c r="K346" s="80"/>
      <c r="L346" s="44" t="str">
        <f t="shared" si="173"/>
        <v xml:space="preserve"> </v>
      </c>
      <c r="M346" s="82"/>
      <c r="N346" s="41" t="str">
        <f t="shared" si="174"/>
        <v/>
      </c>
      <c r="O346" s="45"/>
      <c r="P346" s="41" t="str">
        <f t="shared" si="175"/>
        <v/>
      </c>
      <c r="Q346" s="46"/>
    </row>
    <row r="347" spans="1:17">
      <c r="A347" s="23"/>
      <c r="B347" s="24" t="str">
        <f t="shared" si="168"/>
        <v/>
      </c>
      <c r="C347" s="40"/>
      <c r="D347" s="41" t="str">
        <f t="shared" si="169"/>
        <v/>
      </c>
      <c r="E347" s="42"/>
      <c r="F347" s="41" t="str">
        <f t="shared" si="170"/>
        <v/>
      </c>
      <c r="G347" s="77"/>
      <c r="H347" s="41" t="str">
        <f t="shared" si="171"/>
        <v/>
      </c>
      <c r="I347" s="43"/>
      <c r="J347" s="41" t="str">
        <f t="shared" si="172"/>
        <v/>
      </c>
      <c r="K347" s="80"/>
      <c r="L347" s="44" t="str">
        <f t="shared" si="173"/>
        <v xml:space="preserve"> </v>
      </c>
      <c r="M347" s="82"/>
      <c r="N347" s="41" t="str">
        <f t="shared" si="174"/>
        <v/>
      </c>
      <c r="O347" s="45"/>
      <c r="P347" s="41" t="str">
        <f t="shared" si="175"/>
        <v/>
      </c>
      <c r="Q347" s="46"/>
    </row>
    <row r="348" spans="1:17">
      <c r="A348" s="23"/>
      <c r="B348" s="24" t="str">
        <f t="shared" si="168"/>
        <v/>
      </c>
      <c r="C348" s="40"/>
      <c r="D348" s="41" t="str">
        <f t="shared" si="169"/>
        <v/>
      </c>
      <c r="E348" s="42"/>
      <c r="F348" s="41" t="str">
        <f t="shared" si="170"/>
        <v/>
      </c>
      <c r="G348" s="77"/>
      <c r="H348" s="41" t="str">
        <f t="shared" si="171"/>
        <v/>
      </c>
      <c r="I348" s="43"/>
      <c r="J348" s="41" t="str">
        <f t="shared" si="172"/>
        <v/>
      </c>
      <c r="K348" s="80"/>
      <c r="L348" s="44" t="str">
        <f t="shared" si="173"/>
        <v xml:space="preserve"> </v>
      </c>
      <c r="M348" s="82"/>
      <c r="N348" s="41" t="str">
        <f t="shared" si="174"/>
        <v/>
      </c>
      <c r="O348" s="45"/>
      <c r="P348" s="41" t="str">
        <f t="shared" si="175"/>
        <v/>
      </c>
      <c r="Q348" s="46"/>
    </row>
    <row r="349" spans="1:17">
      <c r="A349" s="23"/>
      <c r="B349" s="24" t="str">
        <f t="shared" si="168"/>
        <v/>
      </c>
      <c r="C349" s="40"/>
      <c r="D349" s="41" t="str">
        <f t="shared" si="169"/>
        <v/>
      </c>
      <c r="E349" s="42"/>
      <c r="F349" s="41" t="str">
        <f t="shared" si="170"/>
        <v/>
      </c>
      <c r="G349" s="77"/>
      <c r="H349" s="41" t="str">
        <f t="shared" si="171"/>
        <v/>
      </c>
      <c r="I349" s="43"/>
      <c r="J349" s="41" t="str">
        <f t="shared" si="172"/>
        <v/>
      </c>
      <c r="K349" s="80"/>
      <c r="L349" s="44" t="str">
        <f t="shared" si="173"/>
        <v xml:space="preserve"> </v>
      </c>
      <c r="M349" s="82"/>
      <c r="N349" s="41" t="str">
        <f t="shared" si="174"/>
        <v/>
      </c>
      <c r="O349" s="45"/>
      <c r="P349" s="41" t="str">
        <f t="shared" si="175"/>
        <v/>
      </c>
      <c r="Q349" s="46"/>
    </row>
    <row r="350" spans="1:17">
      <c r="A350" s="23"/>
      <c r="B350" s="24" t="str">
        <f t="shared" si="168"/>
        <v/>
      </c>
      <c r="C350" s="40"/>
      <c r="D350" s="41" t="str">
        <f t="shared" si="169"/>
        <v/>
      </c>
      <c r="E350" s="42"/>
      <c r="F350" s="41" t="str">
        <f t="shared" si="170"/>
        <v/>
      </c>
      <c r="G350" s="77"/>
      <c r="H350" s="41" t="str">
        <f t="shared" si="171"/>
        <v/>
      </c>
      <c r="I350" s="43"/>
      <c r="J350" s="41" t="str">
        <f t="shared" si="172"/>
        <v/>
      </c>
      <c r="K350" s="80"/>
      <c r="L350" s="44" t="str">
        <f t="shared" si="173"/>
        <v xml:space="preserve"> </v>
      </c>
      <c r="M350" s="82"/>
      <c r="N350" s="41" t="str">
        <f t="shared" si="174"/>
        <v/>
      </c>
      <c r="O350" s="45"/>
      <c r="P350" s="41" t="str">
        <f t="shared" si="175"/>
        <v/>
      </c>
      <c r="Q350" s="46"/>
    </row>
    <row r="351" spans="1:17">
      <c r="A351" s="23"/>
      <c r="B351" s="24" t="str">
        <f t="shared" si="168"/>
        <v/>
      </c>
      <c r="C351" s="40"/>
      <c r="D351" s="41" t="str">
        <f t="shared" si="169"/>
        <v/>
      </c>
      <c r="E351" s="42"/>
      <c r="F351" s="41" t="str">
        <f t="shared" si="170"/>
        <v/>
      </c>
      <c r="G351" s="77"/>
      <c r="H351" s="41" t="str">
        <f t="shared" si="171"/>
        <v/>
      </c>
      <c r="I351" s="43"/>
      <c r="J351" s="41" t="str">
        <f t="shared" si="172"/>
        <v/>
      </c>
      <c r="K351" s="80"/>
      <c r="L351" s="44" t="str">
        <f t="shared" si="173"/>
        <v xml:space="preserve"> </v>
      </c>
      <c r="M351" s="82"/>
      <c r="N351" s="41" t="str">
        <f t="shared" si="174"/>
        <v/>
      </c>
      <c r="O351" s="45"/>
      <c r="P351" s="41" t="str">
        <f t="shared" si="175"/>
        <v/>
      </c>
      <c r="Q351" s="46"/>
    </row>
    <row r="352" spans="1:17">
      <c r="A352" s="49"/>
      <c r="B352" s="14"/>
      <c r="C352" s="50"/>
      <c r="D352" s="36" t="str">
        <f>IF(COUNT(D340:D351)&gt;=2,LARGE(D340:D351,1)+LARGE(D340:D351,2),IF(COUNT(D340:D351)=1,LARGE(D340:D351,1),""))</f>
        <v/>
      </c>
      <c r="E352" s="37"/>
      <c r="F352" s="36" t="str">
        <f>IF(COUNT(F340:F351)&gt;=2,LARGE(F340:F351,1)+LARGE(F340:F351,2),IF(COUNT(F340:F351)=1,LARGE(F340:F351,1),""))</f>
        <v/>
      </c>
      <c r="G352" s="78"/>
      <c r="H352" s="36" t="str">
        <f>IF(COUNT(H340:H351)&gt;=2,LARGE(H340:H351,1)+LARGE(H340:H351,2),IF(COUNT(H340:H351)=1,LARGE(H340:H351,1),""))</f>
        <v/>
      </c>
      <c r="I352" s="36"/>
      <c r="J352" s="36" t="str">
        <f>IF(COUNT(J340:J351)&gt;=2,LARGE(J340:J351,1)+LARGE(J340:J351,2),IF(COUNT(J340:J351)=1,LARGE(J340:J351,1),""))</f>
        <v/>
      </c>
      <c r="K352" s="69"/>
      <c r="L352" s="38"/>
      <c r="M352" s="72"/>
      <c r="N352" s="36" t="str">
        <f>IF(COUNT(N340:N351)&gt;=2,LARGE(N340:N351,1)+LARGE(N340:N351,2),IF(COUNT(N340:N351)=1,LARGE(N340:N351,1),""))</f>
        <v/>
      </c>
      <c r="O352" s="39"/>
      <c r="P352" s="36" t="str">
        <f>IF((COUNT(P340:P351)&gt;=1),LARGE(P340:P351,1),"")</f>
        <v/>
      </c>
      <c r="Q352" s="25" t="str">
        <f>IF(OR(D352&lt;&gt;"",F352&lt;&gt;"",H352&lt;&gt;"",J352&lt;&gt;"",N352&lt;&gt;"",P352&lt;&gt;""),SUM(D352,F352,H352,J352,N352,P352),"")</f>
        <v/>
      </c>
    </row>
    <row r="353" spans="1:17">
      <c r="A353" s="51"/>
      <c r="B353" s="52"/>
      <c r="C353" s="53"/>
      <c r="D353" s="47" t="str">
        <f t="shared" si="169"/>
        <v/>
      </c>
      <c r="E353" s="54"/>
      <c r="F353" s="47" t="str">
        <f t="shared" si="170"/>
        <v/>
      </c>
      <c r="G353" s="47"/>
      <c r="H353" s="47" t="str">
        <f t="shared" si="171"/>
        <v/>
      </c>
      <c r="I353" s="55"/>
      <c r="J353" s="47" t="str">
        <f t="shared" si="172"/>
        <v/>
      </c>
      <c r="K353" s="81"/>
      <c r="L353" s="48" t="str">
        <f t="shared" si="173"/>
        <v xml:space="preserve"> </v>
      </c>
      <c r="M353" s="83"/>
      <c r="N353" s="47" t="str">
        <f>IF(OR(AND(K353=1,M353&gt;34),K353=2,AND(K353=3,M353&lt;2.7)),TRUNC(0.19889*(POWER((185-(K353*60+M353)),1.88))),IF(AND(K353&gt;2,M353&gt;2.6),0,""))</f>
        <v/>
      </c>
      <c r="O353" s="56"/>
      <c r="P353" s="47" t="str">
        <f t="shared" si="175"/>
        <v/>
      </c>
      <c r="Q353" s="47"/>
    </row>
  </sheetData>
  <sheetProtection password="F5ED" sheet="1" objects="1" scenarios="1"/>
  <mergeCells count="2">
    <mergeCell ref="K3:M3"/>
    <mergeCell ref="A1:Q2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List4"/>
  <dimension ref="B1:K27"/>
  <sheetViews>
    <sheetView workbookViewId="0">
      <selection activeCell="D19" sqref="D19"/>
    </sheetView>
  </sheetViews>
  <sheetFormatPr defaultRowHeight="12.75"/>
  <cols>
    <col min="2" max="2" width="4.42578125" bestFit="1" customWidth="1"/>
    <col min="3" max="3" width="35.7109375" customWidth="1"/>
    <col min="4" max="4" width="20.7109375" customWidth="1"/>
    <col min="10" max="11" width="0" hidden="1" customWidth="1"/>
  </cols>
  <sheetData>
    <row r="1" spans="2:11" ht="30" customHeight="1">
      <c r="B1" s="110" t="s">
        <v>12</v>
      </c>
      <c r="C1" s="111"/>
      <c r="D1" s="111"/>
    </row>
    <row r="2" spans="2:11" ht="20.100000000000001" customHeight="1">
      <c r="B2" s="11"/>
      <c r="C2" s="12" t="s">
        <v>1</v>
      </c>
      <c r="D2" s="12" t="s">
        <v>3</v>
      </c>
    </row>
    <row r="3" spans="2:11" ht="20.100000000000001" customHeight="1">
      <c r="B3" s="64" t="str">
        <f>IF(AND($C3&lt;&gt;"",$D3&lt;&gt;""),RANK($D3,$D$3:$D$27,0)&amp;".","")</f>
        <v>1.</v>
      </c>
      <c r="C3" s="84" t="s">
        <v>232</v>
      </c>
      <c r="D3" s="65">
        <f>IF(COUNT($J$3:$J$27)&gt;(ROW()-3),LARGE($J$3:$J$27,(ROW()-2)),"")</f>
        <v>4648</v>
      </c>
      <c r="J3" s="75">
        <f>'Pořadí - mladší dívek'!Q16</f>
        <v>4426</v>
      </c>
      <c r="K3" s="75" t="str">
        <f>IF('Pořadí - mladší dívek'!B4&lt;&gt;"",'Pořadí - mladší dívek'!B4,"")</f>
        <v>Gymnázium Jiřího z Poděbrad</v>
      </c>
    </row>
    <row r="4" spans="2:11" ht="20.100000000000001" customHeight="1">
      <c r="B4" s="64" t="str">
        <f>IF(AND($C4&lt;&gt;"",$D4&lt;&gt;""),RANK($D4,$D$3:$D$27,0)&amp;".","")</f>
        <v>2.</v>
      </c>
      <c r="C4" s="84" t="s">
        <v>176</v>
      </c>
      <c r="D4" s="65">
        <f t="shared" ref="D4:D27" si="0">IF(COUNT($J$3:$J$27)&gt;(ROW()-3),LARGE($J$3:$J$27,(ROW()-2)),"")</f>
        <v>4426</v>
      </c>
      <c r="J4" s="75">
        <f>'Pořadí - mladší dívek'!Q30</f>
        <v>3234</v>
      </c>
      <c r="K4" s="75" t="str">
        <f>IF('Pořadí - mladší dívek'!B18&lt;&gt;"",'Pořadí - mladší dívek'!B18,"")</f>
        <v>ZŠ T.G. Masaryka Milovice</v>
      </c>
    </row>
    <row r="5" spans="2:11" ht="20.100000000000001" customHeight="1">
      <c r="B5" s="64" t="str">
        <f t="shared" ref="B5:B27" si="1">IF(AND($C5&lt;&gt;"",$D5&lt;&gt;""),RANK($D5,$D$3:$D$27,0)&amp;".","")</f>
        <v>3.</v>
      </c>
      <c r="C5" s="84" t="s">
        <v>206</v>
      </c>
      <c r="D5" s="65">
        <f t="shared" si="0"/>
        <v>4298</v>
      </c>
      <c r="J5" s="75">
        <f>'Pořadí - mladší dívek'!Q44</f>
        <v>3510</v>
      </c>
      <c r="K5" s="75" t="str">
        <f>IF('Pořadí - mladší dívek'!B32&lt;&gt;"",'Pořadí - mladší dívek'!B32,"")</f>
        <v>GBH v Nymburce</v>
      </c>
    </row>
    <row r="6" spans="2:11" ht="20.100000000000001" customHeight="1">
      <c r="B6" s="64" t="str">
        <f t="shared" si="1"/>
        <v>4.</v>
      </c>
      <c r="C6" s="84" t="s">
        <v>142</v>
      </c>
      <c r="D6" s="65">
        <f t="shared" si="0"/>
        <v>4151</v>
      </c>
      <c r="J6" s="75">
        <f>'Pořadí - mladší dívek'!Q58</f>
        <v>4298</v>
      </c>
      <c r="K6" s="75" t="str">
        <f>IF('Pořadí - mladší dívek'!B46&lt;&gt;"",'Pořadí - mladší dívek'!B46,"")</f>
        <v>ZŠ Vácalva Havla v Poděradech</v>
      </c>
    </row>
    <row r="7" spans="2:11" ht="20.100000000000001" customHeight="1">
      <c r="B7" s="64" t="str">
        <f t="shared" si="1"/>
        <v>5.</v>
      </c>
      <c r="C7" s="84" t="s">
        <v>74</v>
      </c>
      <c r="D7" s="65">
        <f t="shared" si="0"/>
        <v>4049</v>
      </c>
      <c r="J7" s="75">
        <f>'Pořadí - mladší dívek'!Q72</f>
        <v>3095</v>
      </c>
      <c r="K7" s="75" t="str">
        <f>IF('Pořadí - mladší dívek'!B60&lt;&gt;"",'Pořadí - mladší dívek'!B60,"")</f>
        <v>ZŠ B.Hrozného Lysá n. L.</v>
      </c>
    </row>
    <row r="8" spans="2:11" ht="20.100000000000001" customHeight="1">
      <c r="B8" s="64" t="str">
        <f t="shared" si="1"/>
        <v>6.</v>
      </c>
      <c r="C8" s="84" t="s">
        <v>35</v>
      </c>
      <c r="D8" s="65">
        <f t="shared" si="0"/>
        <v>3967</v>
      </c>
      <c r="J8" s="75">
        <f>'Pořadí - mladší dívek'!Q86</f>
        <v>2842</v>
      </c>
      <c r="K8" s="75" t="str">
        <f>IF('Pořadí - mladší dívek'!B74&lt;&gt;"",'Pořadí - mladší dívek'!B74,"")</f>
        <v>MZŠ Dymokury</v>
      </c>
    </row>
    <row r="9" spans="2:11" ht="20.100000000000001" customHeight="1">
      <c r="B9" s="64" t="str">
        <f t="shared" si="1"/>
        <v>7.</v>
      </c>
      <c r="C9" s="84" t="s">
        <v>46</v>
      </c>
      <c r="D9" s="65">
        <f t="shared" si="0"/>
        <v>3651</v>
      </c>
      <c r="J9" s="75">
        <f>'Pořadí - mladší dívek'!Q100</f>
        <v>4648</v>
      </c>
      <c r="K9" s="75" t="str">
        <f>IF('Pořadí - mladší dívek'!B88&lt;&gt;"",'Pořadí - mladší dívek'!B88,"")</f>
        <v>ZŠ JAK Lysá n. L.</v>
      </c>
    </row>
    <row r="10" spans="2:11" ht="20.100000000000001" customHeight="1">
      <c r="B10" s="64" t="str">
        <f t="shared" si="1"/>
        <v>8.</v>
      </c>
      <c r="C10" s="84" t="s">
        <v>126</v>
      </c>
      <c r="D10" s="65">
        <f t="shared" si="0"/>
        <v>3510</v>
      </c>
      <c r="J10" s="75">
        <f>'Pořadí - mladší dívek'!Q114</f>
        <v>3483</v>
      </c>
      <c r="K10" s="75" t="str">
        <f>IF('Pořadí - mladší dívek'!B102&lt;&gt;"",'Pořadí - mladší dívek'!B102,"")</f>
        <v>ZŠ Semice</v>
      </c>
    </row>
    <row r="11" spans="2:11" ht="20.100000000000001" customHeight="1">
      <c r="B11" s="64" t="str">
        <f t="shared" si="1"/>
        <v>9.</v>
      </c>
      <c r="C11" s="84" t="s">
        <v>20</v>
      </c>
      <c r="D11" s="65">
        <f t="shared" si="0"/>
        <v>3483</v>
      </c>
      <c r="J11" s="75">
        <f>'Pořadí - mladší dívek'!Q128</f>
        <v>2396</v>
      </c>
      <c r="K11" s="75" t="str">
        <f>IF('Pořadí - mladší dívek'!B116&lt;&gt;"",'Pořadí - mladší dívek'!B116,"")</f>
        <v>ZŠ Kostomlaty n. L.</v>
      </c>
    </row>
    <row r="12" spans="2:11" ht="20.100000000000001" customHeight="1">
      <c r="B12" s="64" t="str">
        <f t="shared" si="1"/>
        <v>10.</v>
      </c>
      <c r="C12" s="84" t="s">
        <v>55</v>
      </c>
      <c r="D12" s="65">
        <f t="shared" si="0"/>
        <v>3297</v>
      </c>
      <c r="J12" s="75">
        <f>'Pořadí - mladší dívek'!Q142</f>
        <v>4151</v>
      </c>
      <c r="K12" s="75" t="str">
        <f>IF('Pořadí - mladší dívek'!B130&lt;&gt;"",'Pořadí - mladší dívek'!B130,"")</f>
        <v>ZŠ Kounice</v>
      </c>
    </row>
    <row r="13" spans="2:11" ht="20.100000000000001" customHeight="1">
      <c r="B13" s="64" t="str">
        <f t="shared" si="1"/>
        <v>11.</v>
      </c>
      <c r="C13" s="84" t="s">
        <v>185</v>
      </c>
      <c r="D13" s="65">
        <f t="shared" si="0"/>
        <v>3234</v>
      </c>
      <c r="J13" s="75">
        <f>'Pořadí - mladší dívek'!Q156</f>
        <v>1743</v>
      </c>
      <c r="K13" s="75" t="str">
        <f>IF('Pořadí - mladší dívek'!B144&lt;&gt;"",'Pořadí - mladší dívek'!B144,"")</f>
        <v>ZŠ a MŠ Křinec</v>
      </c>
    </row>
    <row r="14" spans="2:11" ht="20.100000000000001" customHeight="1">
      <c r="B14" s="64" t="str">
        <f t="shared" si="1"/>
        <v>12.</v>
      </c>
      <c r="C14" s="84" t="s">
        <v>214</v>
      </c>
      <c r="D14" s="65">
        <f t="shared" si="0"/>
        <v>3095</v>
      </c>
      <c r="J14" s="75">
        <f>'Pořadí - mladší dívek'!Q170</f>
        <v>3967</v>
      </c>
      <c r="K14" s="75" t="str">
        <f>IF('Pořadí - mladší dívek'!B158&lt;&gt;"",'Pořadí - mladší dívek'!B158,"")</f>
        <v>ZŠ Komenského Nymburk</v>
      </c>
    </row>
    <row r="15" spans="2:11" ht="20.100000000000001" customHeight="1">
      <c r="B15" s="64" t="str">
        <f t="shared" si="1"/>
        <v>13.</v>
      </c>
      <c r="C15" s="84" t="s">
        <v>107</v>
      </c>
      <c r="D15" s="65">
        <f t="shared" si="0"/>
        <v>2842</v>
      </c>
      <c r="J15" s="75">
        <f>'Pořadí - mladší dívek'!Q184</f>
        <v>3651</v>
      </c>
      <c r="K15" s="75" t="str">
        <f>IF('Pořadí - mladší dívek'!B172&lt;&gt;"",'Pořadí - mladší dívek'!B172,"")</f>
        <v>ZŠ Městec Králové</v>
      </c>
    </row>
    <row r="16" spans="2:11" ht="20.100000000000001" customHeight="1">
      <c r="B16" s="64" t="str">
        <f t="shared" si="1"/>
        <v>14.</v>
      </c>
      <c r="C16" s="84" t="s">
        <v>250</v>
      </c>
      <c r="D16" s="65">
        <f t="shared" si="0"/>
        <v>2396</v>
      </c>
      <c r="J16" s="75">
        <f>'Pořadí - mladší dívek'!Q198</f>
        <v>3297</v>
      </c>
      <c r="K16" s="75" t="str">
        <f>IF('Pořadí - mladší dívek'!B186&lt;&gt;"",'Pořadí - mladší dívek'!B186,"")</f>
        <v>ZŠ a MŠ Juventa Milovice</v>
      </c>
    </row>
    <row r="17" spans="2:11" ht="20.100000000000001" customHeight="1">
      <c r="B17" s="64" t="str">
        <f t="shared" si="1"/>
        <v>15.</v>
      </c>
      <c r="C17" s="84" t="s">
        <v>314</v>
      </c>
      <c r="D17" s="65">
        <f t="shared" si="0"/>
        <v>2143</v>
      </c>
      <c r="J17" s="75">
        <f>'Pořadí - mladší dívek'!Q212</f>
        <v>4049</v>
      </c>
      <c r="K17" s="75" t="str">
        <f>IF('Pořadí - mladší dívek'!B200&lt;&gt;"",'Pořadí - mladší dívek'!B200,"")</f>
        <v>ZŠ T.G.M. Poděbrady</v>
      </c>
    </row>
    <row r="18" spans="2:11" ht="20.100000000000001" customHeight="1">
      <c r="B18" s="64" t="str">
        <f t="shared" si="1"/>
        <v>16.</v>
      </c>
      <c r="C18" s="84" t="s">
        <v>151</v>
      </c>
      <c r="D18" s="65">
        <f t="shared" si="0"/>
        <v>1743</v>
      </c>
      <c r="J18" s="75">
        <f>'Pořadí - mladší dívek'!Q226</f>
        <v>2143</v>
      </c>
      <c r="K18" s="75" t="str">
        <f>IF('Pořadí - mladší dívek'!B214&lt;&gt;"",'Pořadí - mladší dívek'!B214,"")</f>
        <v>ZŠ a MŠ G.A. Lindnera Rožďalovice</v>
      </c>
    </row>
    <row r="19" spans="2:11" ht="20.100000000000001" customHeight="1">
      <c r="B19" s="64" t="str">
        <f t="shared" si="1"/>
        <v/>
      </c>
      <c r="C19" s="84"/>
      <c r="D19" s="65" t="str">
        <f t="shared" si="0"/>
        <v/>
      </c>
      <c r="J19" s="75" t="str">
        <f>'Pořadí - mladší dívek'!Q240</f>
        <v/>
      </c>
      <c r="K19" s="75" t="str">
        <f>IF('Pořadí - mladší dívek'!B228&lt;&gt;"",'Pořadí - mladší dívek'!B228,"")</f>
        <v/>
      </c>
    </row>
    <row r="20" spans="2:11" ht="20.100000000000001" customHeight="1">
      <c r="B20" s="64" t="str">
        <f t="shared" si="1"/>
        <v/>
      </c>
      <c r="C20" s="84"/>
      <c r="D20" s="65" t="str">
        <f t="shared" si="0"/>
        <v/>
      </c>
      <c r="J20" s="75" t="str">
        <f>'Pořadí - mladší dívek'!Q254</f>
        <v/>
      </c>
      <c r="K20" s="75" t="str">
        <f>IF('Pořadí - mladší dívek'!B242&lt;&gt;"",'Pořadí - mladší dívek'!B242,"")</f>
        <v/>
      </c>
    </row>
    <row r="21" spans="2:11" ht="20.100000000000001" customHeight="1">
      <c r="B21" s="64" t="str">
        <f t="shared" si="1"/>
        <v/>
      </c>
      <c r="C21" s="84"/>
      <c r="D21" s="65" t="str">
        <f t="shared" si="0"/>
        <v/>
      </c>
      <c r="J21" s="75" t="str">
        <f>'Pořadí - mladší dívek'!Q268</f>
        <v/>
      </c>
      <c r="K21" s="75" t="str">
        <f>IF('Pořadí - mladší dívek'!B256&lt;&gt;"",'Pořadí - mladší dívek'!B256,"")</f>
        <v/>
      </c>
    </row>
    <row r="22" spans="2:11" ht="20.100000000000001" customHeight="1">
      <c r="B22" s="64" t="str">
        <f t="shared" si="1"/>
        <v/>
      </c>
      <c r="C22" s="84"/>
      <c r="D22" s="65" t="str">
        <f t="shared" si="0"/>
        <v/>
      </c>
      <c r="J22" s="75" t="str">
        <f>'Pořadí - mladší dívek'!Q282</f>
        <v/>
      </c>
      <c r="K22" s="75" t="str">
        <f>IF('Pořadí - mladší dívek'!B270&lt;&gt;"",'Pořadí - mladší dívek'!B270,"")</f>
        <v/>
      </c>
    </row>
    <row r="23" spans="2:11" ht="20.100000000000001" customHeight="1">
      <c r="B23" s="64" t="str">
        <f t="shared" si="1"/>
        <v/>
      </c>
      <c r="C23" s="84"/>
      <c r="D23" s="65" t="str">
        <f t="shared" si="0"/>
        <v/>
      </c>
      <c r="J23" s="75" t="str">
        <f>'Pořadí - mladší dívek'!Q296</f>
        <v/>
      </c>
      <c r="K23" s="75" t="str">
        <f>IF('Pořadí - mladší dívek'!B284&lt;&gt;"",'Pořadí - mladší dívek'!B284,"")</f>
        <v/>
      </c>
    </row>
    <row r="24" spans="2:11" ht="20.100000000000001" customHeight="1">
      <c r="B24" s="64" t="str">
        <f t="shared" si="1"/>
        <v/>
      </c>
      <c r="C24" s="84"/>
      <c r="D24" s="65" t="str">
        <f t="shared" si="0"/>
        <v/>
      </c>
      <c r="J24" s="75" t="str">
        <f>'Pořadí - mladší dívek'!Q310</f>
        <v/>
      </c>
      <c r="K24" s="75" t="str">
        <f>IF('Pořadí - mladší dívek'!B298&lt;&gt;"",'Pořadí - mladší dívek'!B298,"")</f>
        <v/>
      </c>
    </row>
    <row r="25" spans="2:11" ht="20.100000000000001" customHeight="1">
      <c r="B25" s="64" t="str">
        <f t="shared" si="1"/>
        <v/>
      </c>
      <c r="C25" s="84"/>
      <c r="D25" s="65" t="str">
        <f t="shared" si="0"/>
        <v/>
      </c>
      <c r="J25" s="75" t="str">
        <f>'Pořadí - mladší dívek'!Q324</f>
        <v/>
      </c>
      <c r="K25" s="75" t="str">
        <f>IF('Pořadí - mladší dívek'!B312&lt;&gt;"",'Pořadí - mladší dívek'!B312,"")</f>
        <v/>
      </c>
    </row>
    <row r="26" spans="2:11" ht="20.100000000000001" customHeight="1">
      <c r="B26" s="64" t="str">
        <f t="shared" si="1"/>
        <v/>
      </c>
      <c r="C26" s="84"/>
      <c r="D26" s="65" t="str">
        <f t="shared" si="0"/>
        <v/>
      </c>
      <c r="J26" s="75" t="str">
        <f>'Pořadí - mladší dívek'!Q338</f>
        <v/>
      </c>
      <c r="K26" s="75" t="str">
        <f>IF('Pořadí - mladší dívek'!B326&lt;&gt;"",'Pořadí - mladší dívek'!B326,"")</f>
        <v/>
      </c>
    </row>
    <row r="27" spans="2:11" ht="20.100000000000001" customHeight="1">
      <c r="B27" s="64" t="str">
        <f t="shared" si="1"/>
        <v/>
      </c>
      <c r="C27" s="84"/>
      <c r="D27" s="65" t="str">
        <f t="shared" si="0"/>
        <v/>
      </c>
      <c r="J27" s="75" t="str">
        <f>'Pořadí - mladší dívek'!Q352</f>
        <v/>
      </c>
      <c r="K27" s="75" t="str">
        <f>IF('Pořadí - mladší dívek'!B340&lt;&gt;"",'Pořadí - mladší dívek'!B340,"")</f>
        <v/>
      </c>
    </row>
  </sheetData>
  <sheetProtection password="F5ED" sheet="1" objects="1" scenarios="1"/>
  <mergeCells count="1">
    <mergeCell ref="B1:D1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List11"/>
  <dimension ref="A1:S47"/>
  <sheetViews>
    <sheetView workbookViewId="0">
      <selection activeCell="M41" sqref="M41"/>
    </sheetView>
  </sheetViews>
  <sheetFormatPr defaultRowHeight="12.75"/>
  <cols>
    <col min="1" max="1" width="24.7109375" style="93" customWidth="1"/>
    <col min="2" max="2" width="7.140625" style="93" customWidth="1"/>
    <col min="3" max="3" width="3.28515625" style="94" customWidth="1"/>
    <col min="4" max="4" width="24.7109375" style="93" customWidth="1"/>
    <col min="5" max="5" width="9.140625" style="93"/>
    <col min="6" max="6" width="3.28515625" style="94" customWidth="1"/>
    <col min="7" max="7" width="24.7109375" style="93" customWidth="1"/>
    <col min="8" max="8" width="7.140625" style="93" customWidth="1"/>
    <col min="9" max="9" width="3.28515625" style="94" customWidth="1"/>
    <col min="10" max="10" width="24.7109375" style="93" customWidth="1"/>
    <col min="11" max="11" width="7.28515625" style="93" customWidth="1"/>
    <col min="12" max="12" width="3.28515625" style="94" customWidth="1"/>
    <col min="13" max="13" width="24.7109375" style="93" customWidth="1"/>
    <col min="14" max="16" width="5.7109375" style="93" customWidth="1"/>
    <col min="17" max="17" width="13.140625" style="93" customWidth="1"/>
    <col min="18" max="16384" width="9.140625" style="93"/>
  </cols>
  <sheetData>
    <row r="1" spans="1:19" ht="15.75" thickBot="1">
      <c r="A1" s="85" t="s">
        <v>0</v>
      </c>
      <c r="B1" s="86" t="s">
        <v>2</v>
      </c>
      <c r="C1" s="87"/>
      <c r="D1" s="85" t="s">
        <v>0</v>
      </c>
      <c r="E1" s="88" t="s">
        <v>6</v>
      </c>
      <c r="F1" s="87"/>
      <c r="G1" s="85" t="s">
        <v>0</v>
      </c>
      <c r="H1" s="86" t="s">
        <v>4</v>
      </c>
      <c r="I1" s="87"/>
      <c r="J1" s="85" t="s">
        <v>0</v>
      </c>
      <c r="K1" s="86" t="s">
        <v>5</v>
      </c>
      <c r="L1" s="87"/>
      <c r="M1" s="85" t="s">
        <v>0</v>
      </c>
      <c r="N1" s="89">
        <v>600</v>
      </c>
      <c r="O1" s="90" t="s">
        <v>13</v>
      </c>
      <c r="P1" s="91" t="s">
        <v>14</v>
      </c>
      <c r="Q1" s="86" t="s">
        <v>15</v>
      </c>
      <c r="R1" s="92"/>
      <c r="S1" s="92"/>
    </row>
    <row r="2" spans="1:19">
      <c r="A2" s="23" t="s">
        <v>177</v>
      </c>
      <c r="B2" s="40">
        <v>8.3000000000000007</v>
      </c>
      <c r="D2" s="23" t="s">
        <v>191</v>
      </c>
      <c r="E2" s="42">
        <v>42.71</v>
      </c>
      <c r="G2" s="23" t="s">
        <v>233</v>
      </c>
      <c r="H2" s="77">
        <v>413</v>
      </c>
      <c r="J2" s="23" t="s">
        <v>311</v>
      </c>
      <c r="K2" s="43">
        <v>145</v>
      </c>
      <c r="M2" s="23" t="s">
        <v>234</v>
      </c>
      <c r="N2" s="80">
        <v>1</v>
      </c>
      <c r="O2" s="44" t="s">
        <v>339</v>
      </c>
      <c r="P2" s="82">
        <v>52.4</v>
      </c>
      <c r="Q2" s="41">
        <v>626</v>
      </c>
    </row>
    <row r="3" spans="1:19">
      <c r="A3" s="23" t="s">
        <v>262</v>
      </c>
      <c r="B3" s="40">
        <v>8.5</v>
      </c>
      <c r="D3" s="23" t="s">
        <v>255</v>
      </c>
      <c r="E3" s="42">
        <v>39.36</v>
      </c>
      <c r="G3" s="23" t="s">
        <v>204</v>
      </c>
      <c r="H3" s="77">
        <v>403</v>
      </c>
      <c r="J3" s="23" t="s">
        <v>210</v>
      </c>
      <c r="K3" s="43">
        <v>140</v>
      </c>
      <c r="M3" s="23" t="s">
        <v>177</v>
      </c>
      <c r="N3" s="80">
        <v>1</v>
      </c>
      <c r="O3" s="44" t="s">
        <v>339</v>
      </c>
      <c r="P3" s="82">
        <v>53.1</v>
      </c>
      <c r="Q3" s="41">
        <v>615</v>
      </c>
    </row>
    <row r="4" spans="1:19">
      <c r="A4" s="23" t="s">
        <v>233</v>
      </c>
      <c r="B4" s="40">
        <v>8.6</v>
      </c>
      <c r="D4" s="23" t="s">
        <v>287</v>
      </c>
      <c r="E4" s="42">
        <v>37.68</v>
      </c>
      <c r="G4" s="23" t="s">
        <v>273</v>
      </c>
      <c r="H4" s="77">
        <v>388</v>
      </c>
      <c r="J4" s="23" t="s">
        <v>238</v>
      </c>
      <c r="K4" s="43">
        <v>140</v>
      </c>
      <c r="M4" s="23" t="s">
        <v>189</v>
      </c>
      <c r="N4" s="80">
        <v>1</v>
      </c>
      <c r="O4" s="44" t="s">
        <v>339</v>
      </c>
      <c r="P4" s="82">
        <v>57.8</v>
      </c>
      <c r="Q4" s="41">
        <v>542</v>
      </c>
    </row>
    <row r="5" spans="1:19">
      <c r="A5" s="23" t="s">
        <v>234</v>
      </c>
      <c r="B5" s="40">
        <v>8.6</v>
      </c>
      <c r="D5" s="23" t="s">
        <v>262</v>
      </c>
      <c r="E5" s="42">
        <v>37.659999999999997</v>
      </c>
      <c r="G5" s="23" t="s">
        <v>238</v>
      </c>
      <c r="H5" s="77">
        <v>387</v>
      </c>
      <c r="J5" s="23" t="s">
        <v>183</v>
      </c>
      <c r="K5" s="43">
        <v>135</v>
      </c>
      <c r="M5" s="23" t="s">
        <v>196</v>
      </c>
      <c r="N5" s="80">
        <v>1</v>
      </c>
      <c r="O5" s="44" t="s">
        <v>339</v>
      </c>
      <c r="P5" s="82">
        <v>58</v>
      </c>
      <c r="Q5" s="41">
        <v>539</v>
      </c>
    </row>
    <row r="6" spans="1:19">
      <c r="A6" s="23" t="s">
        <v>179</v>
      </c>
      <c r="B6" s="40">
        <v>8.6999999999999993</v>
      </c>
      <c r="D6" s="23" t="s">
        <v>305</v>
      </c>
      <c r="E6" s="42">
        <v>36.15</v>
      </c>
      <c r="G6" s="23" t="s">
        <v>307</v>
      </c>
      <c r="H6" s="77">
        <v>387</v>
      </c>
      <c r="J6" s="23" t="s">
        <v>278</v>
      </c>
      <c r="K6" s="43">
        <v>135</v>
      </c>
      <c r="M6" s="23" t="s">
        <v>208</v>
      </c>
      <c r="N6" s="80">
        <v>2</v>
      </c>
      <c r="O6" s="44" t="s">
        <v>339</v>
      </c>
      <c r="P6" s="82">
        <v>0.8</v>
      </c>
      <c r="Q6" s="41">
        <v>497</v>
      </c>
    </row>
    <row r="7" spans="1:19">
      <c r="A7" s="23" t="s">
        <v>306</v>
      </c>
      <c r="B7" s="40">
        <v>8.6999999999999993</v>
      </c>
      <c r="D7" s="23" t="s">
        <v>219</v>
      </c>
      <c r="E7" s="42">
        <v>35.770000000000003</v>
      </c>
      <c r="G7" s="23" t="s">
        <v>263</v>
      </c>
      <c r="H7" s="77">
        <v>382</v>
      </c>
      <c r="J7" s="23" t="s">
        <v>268</v>
      </c>
      <c r="K7" s="43">
        <v>130</v>
      </c>
      <c r="M7" s="23" t="s">
        <v>281</v>
      </c>
      <c r="N7" s="80">
        <v>2</v>
      </c>
      <c r="O7" s="44" t="s">
        <v>339</v>
      </c>
      <c r="P7" s="82">
        <v>1.5</v>
      </c>
      <c r="Q7" s="41">
        <v>487</v>
      </c>
    </row>
    <row r="8" spans="1:19">
      <c r="A8" s="23" t="s">
        <v>204</v>
      </c>
      <c r="B8" s="40">
        <v>8.8000000000000007</v>
      </c>
      <c r="D8" s="23" t="s">
        <v>240</v>
      </c>
      <c r="E8" s="42">
        <v>35.700000000000003</v>
      </c>
      <c r="G8" s="23" t="s">
        <v>268</v>
      </c>
      <c r="H8" s="77">
        <v>382</v>
      </c>
      <c r="J8" s="23" t="s">
        <v>179</v>
      </c>
      <c r="K8" s="43">
        <v>125</v>
      </c>
      <c r="M8" s="23" t="s">
        <v>296</v>
      </c>
      <c r="N8" s="80">
        <v>2</v>
      </c>
      <c r="O8" s="44" t="s">
        <v>339</v>
      </c>
      <c r="P8" s="82">
        <v>2</v>
      </c>
      <c r="Q8" s="41">
        <v>480</v>
      </c>
    </row>
    <row r="9" spans="1:19">
      <c r="A9" s="23" t="s">
        <v>243</v>
      </c>
      <c r="B9" s="40">
        <v>8.8000000000000007</v>
      </c>
      <c r="D9" s="23" t="s">
        <v>286</v>
      </c>
      <c r="E9" s="42">
        <v>35.22</v>
      </c>
      <c r="G9" s="23" t="s">
        <v>277</v>
      </c>
      <c r="H9" s="77">
        <v>382</v>
      </c>
      <c r="J9" s="23" t="s">
        <v>269</v>
      </c>
      <c r="K9" s="43">
        <v>125</v>
      </c>
      <c r="M9" s="23" t="s">
        <v>244</v>
      </c>
      <c r="N9" s="80">
        <v>2</v>
      </c>
      <c r="O9" s="44" t="s">
        <v>339</v>
      </c>
      <c r="P9" s="82">
        <v>2.4</v>
      </c>
      <c r="Q9" s="41">
        <v>474</v>
      </c>
    </row>
    <row r="10" spans="1:19">
      <c r="A10" s="23" t="s">
        <v>277</v>
      </c>
      <c r="B10" s="40">
        <v>8.9</v>
      </c>
      <c r="D10" s="23" t="s">
        <v>274</v>
      </c>
      <c r="E10" s="42">
        <v>34.61</v>
      </c>
      <c r="G10" s="23" t="s">
        <v>229</v>
      </c>
      <c r="H10" s="76">
        <v>378</v>
      </c>
      <c r="J10" s="23" t="s">
        <v>293</v>
      </c>
      <c r="K10" s="43">
        <v>125</v>
      </c>
      <c r="M10" s="23" t="s">
        <v>300</v>
      </c>
      <c r="N10" s="80">
        <v>2</v>
      </c>
      <c r="O10" s="44" t="s">
        <v>339</v>
      </c>
      <c r="P10" s="82">
        <v>3</v>
      </c>
      <c r="Q10" s="41">
        <v>465</v>
      </c>
    </row>
    <row r="11" spans="1:19">
      <c r="A11" s="23" t="s">
        <v>289</v>
      </c>
      <c r="B11" s="40">
        <v>8.9</v>
      </c>
      <c r="D11" s="23" t="s">
        <v>257</v>
      </c>
      <c r="E11" s="42">
        <v>34.6</v>
      </c>
      <c r="G11" s="23" t="s">
        <v>320</v>
      </c>
      <c r="H11" s="77">
        <v>373</v>
      </c>
      <c r="J11" s="23" t="s">
        <v>297</v>
      </c>
      <c r="K11" s="43">
        <v>125</v>
      </c>
      <c r="M11" s="23" t="s">
        <v>219</v>
      </c>
      <c r="N11" s="80">
        <v>2</v>
      </c>
      <c r="O11" s="44" t="s">
        <v>339</v>
      </c>
      <c r="P11" s="82">
        <v>4</v>
      </c>
      <c r="Q11" s="41">
        <v>451</v>
      </c>
    </row>
    <row r="12" spans="1:19">
      <c r="A12" s="23" t="s">
        <v>207</v>
      </c>
      <c r="B12" s="40">
        <v>9</v>
      </c>
      <c r="D12" s="23" t="s">
        <v>231</v>
      </c>
      <c r="E12" s="42">
        <v>33.549999999999997</v>
      </c>
      <c r="G12" s="23" t="s">
        <v>198</v>
      </c>
      <c r="H12" s="77">
        <v>372</v>
      </c>
      <c r="J12" s="23" t="s">
        <v>300</v>
      </c>
      <c r="K12" s="43">
        <v>125</v>
      </c>
      <c r="M12" s="23" t="s">
        <v>265</v>
      </c>
      <c r="N12" s="80">
        <v>2</v>
      </c>
      <c r="O12" s="44" t="s">
        <v>339</v>
      </c>
      <c r="P12" s="82">
        <v>5.9</v>
      </c>
      <c r="Q12" s="41">
        <v>425</v>
      </c>
    </row>
    <row r="13" spans="1:19">
      <c r="A13" s="23" t="s">
        <v>270</v>
      </c>
      <c r="B13" s="40">
        <v>9</v>
      </c>
      <c r="D13" s="23" t="s">
        <v>246</v>
      </c>
      <c r="E13" s="42">
        <v>32.25</v>
      </c>
      <c r="G13" s="23" t="s">
        <v>311</v>
      </c>
      <c r="H13" s="76">
        <v>372</v>
      </c>
      <c r="J13" s="23" t="s">
        <v>211</v>
      </c>
      <c r="K13" s="43">
        <v>120</v>
      </c>
      <c r="M13" s="23" t="s">
        <v>316</v>
      </c>
      <c r="N13" s="80">
        <v>2</v>
      </c>
      <c r="O13" s="44" t="s">
        <v>339</v>
      </c>
      <c r="P13" s="82">
        <v>6.2</v>
      </c>
      <c r="Q13" s="41">
        <v>421</v>
      </c>
    </row>
    <row r="14" spans="1:19">
      <c r="A14" s="23" t="s">
        <v>278</v>
      </c>
      <c r="B14" s="40">
        <v>9</v>
      </c>
      <c r="D14" s="23" t="s">
        <v>306</v>
      </c>
      <c r="E14" s="42">
        <v>31.87</v>
      </c>
      <c r="G14" s="23" t="s">
        <v>217</v>
      </c>
      <c r="H14" s="77">
        <v>369</v>
      </c>
      <c r="J14" s="23" t="s">
        <v>229</v>
      </c>
      <c r="K14" s="43">
        <v>120</v>
      </c>
      <c r="M14" s="23" t="s">
        <v>309</v>
      </c>
      <c r="N14" s="80">
        <v>2</v>
      </c>
      <c r="O14" s="44" t="s">
        <v>339</v>
      </c>
      <c r="P14" s="95">
        <v>7.7</v>
      </c>
      <c r="Q14" s="41">
        <v>401</v>
      </c>
    </row>
    <row r="15" spans="1:19">
      <c r="A15" s="23" t="s">
        <v>203</v>
      </c>
      <c r="B15" s="40">
        <v>9.1</v>
      </c>
      <c r="D15" s="23" t="s">
        <v>249</v>
      </c>
      <c r="E15" s="42">
        <v>31.69</v>
      </c>
      <c r="G15" s="23" t="s">
        <v>197</v>
      </c>
      <c r="H15" s="77">
        <v>366</v>
      </c>
      <c r="J15" s="23" t="s">
        <v>235</v>
      </c>
      <c r="K15" s="43">
        <v>120</v>
      </c>
      <c r="M15" s="23" t="s">
        <v>209</v>
      </c>
      <c r="N15" s="80">
        <v>2</v>
      </c>
      <c r="O15" s="44" t="s">
        <v>339</v>
      </c>
      <c r="P15" s="82">
        <v>10.1</v>
      </c>
      <c r="Q15" s="41">
        <v>370</v>
      </c>
    </row>
    <row r="16" spans="1:19">
      <c r="A16" s="23" t="s">
        <v>217</v>
      </c>
      <c r="B16" s="40">
        <v>9.1</v>
      </c>
      <c r="D16" s="23" t="s">
        <v>236</v>
      </c>
      <c r="E16" s="42">
        <v>31.54</v>
      </c>
      <c r="G16" s="23" t="s">
        <v>203</v>
      </c>
      <c r="H16" s="77">
        <v>365</v>
      </c>
      <c r="J16" s="23" t="s">
        <v>303</v>
      </c>
      <c r="K16" s="43">
        <v>120</v>
      </c>
      <c r="M16" s="23" t="s">
        <v>245</v>
      </c>
      <c r="N16" s="80">
        <v>2</v>
      </c>
      <c r="O16" s="44" t="s">
        <v>339</v>
      </c>
      <c r="P16" s="82">
        <v>10.1</v>
      </c>
      <c r="Q16" s="41">
        <v>370</v>
      </c>
    </row>
    <row r="17" spans="1:17">
      <c r="A17" s="23" t="s">
        <v>307</v>
      </c>
      <c r="B17" s="40">
        <v>9.1</v>
      </c>
      <c r="D17" s="23" t="s">
        <v>199</v>
      </c>
      <c r="E17" s="42">
        <v>31.52</v>
      </c>
      <c r="G17" s="23" t="s">
        <v>301</v>
      </c>
      <c r="H17" s="77">
        <v>362</v>
      </c>
      <c r="J17" s="23" t="s">
        <v>190</v>
      </c>
      <c r="K17" s="43">
        <v>110</v>
      </c>
      <c r="M17" s="23" t="s">
        <v>228</v>
      </c>
      <c r="N17" s="80">
        <v>2</v>
      </c>
      <c r="O17" s="44" t="s">
        <v>339</v>
      </c>
      <c r="P17" s="82">
        <v>11</v>
      </c>
      <c r="Q17" s="41">
        <v>359</v>
      </c>
    </row>
    <row r="18" spans="1:17">
      <c r="A18" s="23" t="s">
        <v>178</v>
      </c>
      <c r="B18" s="40">
        <v>9.1999999999999993</v>
      </c>
      <c r="D18" s="23" t="s">
        <v>202</v>
      </c>
      <c r="E18" s="42">
        <v>31.38</v>
      </c>
      <c r="G18" s="23" t="s">
        <v>216</v>
      </c>
      <c r="H18" s="77">
        <v>361</v>
      </c>
      <c r="J18" s="23" t="s">
        <v>198</v>
      </c>
      <c r="K18" s="43">
        <v>110</v>
      </c>
      <c r="M18" s="23" t="s">
        <v>197</v>
      </c>
      <c r="N18" s="80">
        <v>2</v>
      </c>
      <c r="O18" s="44" t="s">
        <v>339</v>
      </c>
      <c r="P18" s="82">
        <v>11.5</v>
      </c>
      <c r="Q18" s="41">
        <v>353</v>
      </c>
    </row>
    <row r="19" spans="1:17">
      <c r="A19" s="23" t="s">
        <v>187</v>
      </c>
      <c r="B19" s="40">
        <v>9.1999999999999993</v>
      </c>
      <c r="D19" s="23" t="s">
        <v>288</v>
      </c>
      <c r="E19" s="42">
        <v>30.81</v>
      </c>
      <c r="G19" s="23" t="s">
        <v>187</v>
      </c>
      <c r="H19" s="76">
        <v>359</v>
      </c>
      <c r="J19" s="23" t="s">
        <v>199</v>
      </c>
      <c r="K19" s="43">
        <v>110</v>
      </c>
      <c r="M19" s="23" t="s">
        <v>212</v>
      </c>
      <c r="N19" s="80">
        <v>2</v>
      </c>
      <c r="O19" s="44" t="s">
        <v>339</v>
      </c>
      <c r="P19" s="82">
        <v>12.1</v>
      </c>
      <c r="Q19" s="41">
        <v>345</v>
      </c>
    </row>
    <row r="20" spans="1:17">
      <c r="A20" s="23" t="s">
        <v>194</v>
      </c>
      <c r="B20" s="40">
        <v>9.1999999999999993</v>
      </c>
      <c r="D20" s="23" t="s">
        <v>310</v>
      </c>
      <c r="E20" s="42">
        <v>30.57</v>
      </c>
      <c r="G20" s="23" t="s">
        <v>183</v>
      </c>
      <c r="H20" s="77">
        <v>358</v>
      </c>
      <c r="J20" s="23" t="s">
        <v>221</v>
      </c>
      <c r="K20" s="43">
        <v>110</v>
      </c>
      <c r="M20" s="23" t="s">
        <v>280</v>
      </c>
      <c r="N20" s="80">
        <v>2</v>
      </c>
      <c r="O20" s="44" t="s">
        <v>339</v>
      </c>
      <c r="P20" s="82">
        <v>12.2</v>
      </c>
      <c r="Q20" s="41">
        <v>344</v>
      </c>
    </row>
    <row r="21" spans="1:17">
      <c r="A21" s="23" t="s">
        <v>235</v>
      </c>
      <c r="B21" s="40">
        <v>9.1999999999999993</v>
      </c>
      <c r="D21" s="23" t="s">
        <v>256</v>
      </c>
      <c r="E21" s="42">
        <v>30.3</v>
      </c>
      <c r="G21" s="23" t="s">
        <v>265</v>
      </c>
      <c r="H21" s="77">
        <v>358</v>
      </c>
      <c r="J21" s="23" t="s">
        <v>244</v>
      </c>
      <c r="K21" s="43">
        <v>110</v>
      </c>
      <c r="M21" s="23" t="s">
        <v>318</v>
      </c>
      <c r="N21" s="80">
        <v>2</v>
      </c>
      <c r="O21" s="44" t="s">
        <v>339</v>
      </c>
      <c r="P21" s="82">
        <v>12.6</v>
      </c>
      <c r="Q21" s="41">
        <v>339</v>
      </c>
    </row>
    <row r="22" spans="1:17">
      <c r="A22" s="23" t="s">
        <v>263</v>
      </c>
      <c r="B22" s="40">
        <v>9.1999999999999993</v>
      </c>
      <c r="D22" s="23" t="s">
        <v>294</v>
      </c>
      <c r="E22" s="42">
        <v>30.09</v>
      </c>
      <c r="G22" s="23" t="s">
        <v>190</v>
      </c>
      <c r="H22" s="77">
        <v>350</v>
      </c>
      <c r="J22" s="23" t="s">
        <v>246</v>
      </c>
      <c r="K22" s="43">
        <v>110</v>
      </c>
      <c r="M22" s="23" t="s">
        <v>181</v>
      </c>
      <c r="N22" s="80">
        <v>2</v>
      </c>
      <c r="O22" s="44" t="s">
        <v>339</v>
      </c>
      <c r="P22" s="82">
        <v>13</v>
      </c>
      <c r="Q22" s="41">
        <v>334</v>
      </c>
    </row>
    <row r="23" spans="1:17">
      <c r="A23" s="23" t="s">
        <v>322</v>
      </c>
      <c r="B23" s="40">
        <v>9.1999999999999993</v>
      </c>
      <c r="D23" s="23" t="s">
        <v>245</v>
      </c>
      <c r="E23" s="42">
        <v>30.05</v>
      </c>
      <c r="G23" s="23" t="s">
        <v>178</v>
      </c>
      <c r="H23" s="77">
        <v>348</v>
      </c>
      <c r="J23" s="23" t="s">
        <v>267</v>
      </c>
      <c r="K23" s="43">
        <v>110</v>
      </c>
      <c r="M23" s="23" t="s">
        <v>325</v>
      </c>
      <c r="N23" s="80">
        <v>2</v>
      </c>
      <c r="O23" s="44" t="s">
        <v>339</v>
      </c>
      <c r="P23" s="82">
        <v>13.5</v>
      </c>
      <c r="Q23" s="41">
        <v>328</v>
      </c>
    </row>
    <row r="24" spans="1:17">
      <c r="A24" s="23" t="s">
        <v>216</v>
      </c>
      <c r="B24" s="40">
        <v>9.3000000000000007</v>
      </c>
      <c r="D24" s="23" t="s">
        <v>266</v>
      </c>
      <c r="E24" s="42">
        <v>29.74</v>
      </c>
      <c r="G24" s="23" t="s">
        <v>284</v>
      </c>
      <c r="H24" s="77">
        <v>346</v>
      </c>
      <c r="J24" s="23" t="s">
        <v>338</v>
      </c>
      <c r="K24" s="43">
        <v>110</v>
      </c>
      <c r="M24" s="23" t="s">
        <v>226</v>
      </c>
      <c r="N24" s="80">
        <v>2</v>
      </c>
      <c r="O24" s="44" t="s">
        <v>339</v>
      </c>
      <c r="P24" s="82">
        <v>13.6</v>
      </c>
      <c r="Q24" s="41">
        <v>327</v>
      </c>
    </row>
    <row r="25" spans="1:17">
      <c r="A25" s="23" t="s">
        <v>264</v>
      </c>
      <c r="B25" s="40">
        <v>9.3000000000000007</v>
      </c>
      <c r="D25" s="23" t="s">
        <v>276</v>
      </c>
      <c r="E25" s="42">
        <v>29.63</v>
      </c>
      <c r="G25" s="23" t="s">
        <v>299</v>
      </c>
      <c r="H25" s="77">
        <v>345</v>
      </c>
      <c r="J25" s="23" t="s">
        <v>308</v>
      </c>
      <c r="K25" s="43">
        <v>110</v>
      </c>
      <c r="M25" s="23" t="s">
        <v>194</v>
      </c>
      <c r="N25" s="80">
        <v>2</v>
      </c>
      <c r="O25" s="44" t="s">
        <v>339</v>
      </c>
      <c r="P25" s="82">
        <v>14.4</v>
      </c>
      <c r="Q25" s="41">
        <v>317</v>
      </c>
    </row>
    <row r="26" spans="1:17">
      <c r="A26" s="23" t="s">
        <v>272</v>
      </c>
      <c r="B26" s="40">
        <v>9.3000000000000007</v>
      </c>
      <c r="D26" s="23" t="s">
        <v>224</v>
      </c>
      <c r="E26" s="42">
        <v>29.6</v>
      </c>
      <c r="G26" s="23" t="s">
        <v>254</v>
      </c>
      <c r="H26" s="77">
        <v>342</v>
      </c>
      <c r="J26" s="23" t="s">
        <v>200</v>
      </c>
      <c r="K26" s="43">
        <v>100</v>
      </c>
      <c r="M26" s="23" t="s">
        <v>242</v>
      </c>
      <c r="N26" s="80">
        <v>2</v>
      </c>
      <c r="O26" s="44" t="s">
        <v>339</v>
      </c>
      <c r="P26" s="82">
        <v>15</v>
      </c>
      <c r="Q26" s="41">
        <v>310</v>
      </c>
    </row>
    <row r="27" spans="1:17">
      <c r="A27" s="23" t="s">
        <v>297</v>
      </c>
      <c r="B27" s="40">
        <v>9.3000000000000007</v>
      </c>
      <c r="D27" s="23" t="s">
        <v>223</v>
      </c>
      <c r="E27" s="42">
        <v>29.53</v>
      </c>
      <c r="G27" s="23" t="s">
        <v>285</v>
      </c>
      <c r="H27" s="77">
        <v>340</v>
      </c>
      <c r="J27" s="23" t="s">
        <v>337</v>
      </c>
      <c r="K27" s="43">
        <v>100</v>
      </c>
      <c r="M27" s="23" t="s">
        <v>321</v>
      </c>
      <c r="N27" s="80">
        <v>2</v>
      </c>
      <c r="O27" s="44" t="s">
        <v>339</v>
      </c>
      <c r="P27" s="82">
        <v>15.9</v>
      </c>
      <c r="Q27" s="41">
        <v>300</v>
      </c>
    </row>
    <row r="28" spans="1:17">
      <c r="A28" s="23" t="s">
        <v>299</v>
      </c>
      <c r="B28" s="40">
        <v>9.3000000000000007</v>
      </c>
      <c r="D28" s="23" t="s">
        <v>212</v>
      </c>
      <c r="E28" s="42">
        <v>29.46</v>
      </c>
      <c r="G28" s="23" t="s">
        <v>243</v>
      </c>
      <c r="H28" s="77">
        <v>339</v>
      </c>
      <c r="J28" s="23" t="s">
        <v>237</v>
      </c>
      <c r="K28" s="43">
        <v>100</v>
      </c>
      <c r="M28" s="23" t="s">
        <v>254</v>
      </c>
      <c r="N28" s="80">
        <v>2</v>
      </c>
      <c r="O28" s="44" t="s">
        <v>339</v>
      </c>
      <c r="P28" s="82">
        <v>16.7</v>
      </c>
      <c r="Q28" s="41">
        <v>291</v>
      </c>
    </row>
    <row r="29" spans="1:17">
      <c r="A29" s="23" t="s">
        <v>195</v>
      </c>
      <c r="B29" s="40">
        <v>9.4</v>
      </c>
      <c r="D29" s="23" t="s">
        <v>213</v>
      </c>
      <c r="E29" s="42">
        <v>29.36</v>
      </c>
      <c r="G29" s="23" t="s">
        <v>188</v>
      </c>
      <c r="H29" s="77">
        <v>333</v>
      </c>
      <c r="J29" s="23" t="s">
        <v>247</v>
      </c>
      <c r="K29" s="43">
        <v>100</v>
      </c>
      <c r="M29" s="23" t="s">
        <v>236</v>
      </c>
      <c r="N29" s="80">
        <v>2</v>
      </c>
      <c r="O29" s="44" t="s">
        <v>339</v>
      </c>
      <c r="P29" s="82">
        <v>17.7</v>
      </c>
      <c r="Q29" s="41">
        <v>280</v>
      </c>
    </row>
    <row r="30" spans="1:17">
      <c r="A30" s="23" t="s">
        <v>241</v>
      </c>
      <c r="B30" s="40">
        <v>9.4</v>
      </c>
      <c r="D30" s="23" t="s">
        <v>181</v>
      </c>
      <c r="E30" s="42">
        <v>29.17</v>
      </c>
      <c r="G30" s="23" t="s">
        <v>337</v>
      </c>
      <c r="H30" s="77">
        <v>333</v>
      </c>
      <c r="J30" s="23" t="s">
        <v>283</v>
      </c>
      <c r="K30" s="43">
        <v>100</v>
      </c>
      <c r="M30" s="23" t="s">
        <v>237</v>
      </c>
      <c r="N30" s="80">
        <v>2</v>
      </c>
      <c r="O30" s="44" t="s">
        <v>339</v>
      </c>
      <c r="P30" s="82">
        <v>17.899999999999999</v>
      </c>
      <c r="Q30" s="41">
        <v>277</v>
      </c>
    </row>
    <row r="31" spans="1:17">
      <c r="A31" s="23" t="s">
        <v>271</v>
      </c>
      <c r="B31" s="40">
        <v>9.4</v>
      </c>
      <c r="D31" s="23" t="s">
        <v>269</v>
      </c>
      <c r="E31" s="42">
        <v>28.74</v>
      </c>
      <c r="G31" s="23" t="s">
        <v>290</v>
      </c>
      <c r="H31" s="76">
        <v>332</v>
      </c>
      <c r="J31" s="23" t="s">
        <v>292</v>
      </c>
      <c r="K31" s="43">
        <v>100</v>
      </c>
      <c r="M31" s="23" t="s">
        <v>186</v>
      </c>
      <c r="N31" s="80">
        <v>2</v>
      </c>
      <c r="O31" s="44" t="s">
        <v>339</v>
      </c>
      <c r="P31" s="82">
        <v>19.3</v>
      </c>
      <c r="Q31" s="41">
        <v>262</v>
      </c>
    </row>
    <row r="32" spans="1:17">
      <c r="A32" s="23" t="s">
        <v>290</v>
      </c>
      <c r="B32" s="40">
        <v>9.4</v>
      </c>
      <c r="D32" s="23" t="s">
        <v>192</v>
      </c>
      <c r="E32" s="42">
        <v>28.64</v>
      </c>
      <c r="G32" s="23" t="s">
        <v>215</v>
      </c>
      <c r="H32" s="77">
        <v>331</v>
      </c>
      <c r="J32" s="23" t="s">
        <v>313</v>
      </c>
      <c r="K32" s="43">
        <v>100</v>
      </c>
      <c r="M32" s="23" t="s">
        <v>326</v>
      </c>
      <c r="N32" s="80">
        <v>2</v>
      </c>
      <c r="O32" s="44" t="s">
        <v>339</v>
      </c>
      <c r="P32" s="82">
        <v>20.3</v>
      </c>
      <c r="Q32" s="41">
        <v>251</v>
      </c>
    </row>
    <row r="33" spans="1:17">
      <c r="A33" s="23" t="s">
        <v>308</v>
      </c>
      <c r="B33" s="40">
        <v>9.4</v>
      </c>
      <c r="D33" s="23" t="s">
        <v>239</v>
      </c>
      <c r="E33" s="42">
        <v>28.01</v>
      </c>
      <c r="G33" s="23" t="s">
        <v>317</v>
      </c>
      <c r="H33" s="77">
        <v>330</v>
      </c>
      <c r="M33" s="23" t="s">
        <v>266</v>
      </c>
      <c r="N33" s="80">
        <v>2</v>
      </c>
      <c r="O33" s="44" t="s">
        <v>339</v>
      </c>
      <c r="P33" s="82">
        <v>20.5</v>
      </c>
      <c r="Q33" s="41">
        <v>249</v>
      </c>
    </row>
    <row r="34" spans="1:17">
      <c r="A34" s="23" t="s">
        <v>315</v>
      </c>
      <c r="B34" s="40">
        <v>9.4</v>
      </c>
      <c r="D34" s="23" t="s">
        <v>201</v>
      </c>
      <c r="E34" s="42">
        <v>27.18</v>
      </c>
      <c r="G34" s="23" t="s">
        <v>294</v>
      </c>
      <c r="H34" s="77">
        <v>329</v>
      </c>
      <c r="M34" s="23" t="s">
        <v>279</v>
      </c>
      <c r="N34" s="80">
        <v>2</v>
      </c>
      <c r="O34" s="44" t="s">
        <v>339</v>
      </c>
      <c r="P34" s="82">
        <v>21.2</v>
      </c>
      <c r="Q34" s="41">
        <v>242</v>
      </c>
    </row>
    <row r="35" spans="1:17">
      <c r="A35" s="23" t="s">
        <v>252</v>
      </c>
      <c r="B35" s="40">
        <v>9.5</v>
      </c>
      <c r="D35" s="23" t="s">
        <v>296</v>
      </c>
      <c r="E35" s="42">
        <v>26.86</v>
      </c>
      <c r="G35" s="23" t="s">
        <v>304</v>
      </c>
      <c r="H35" s="77">
        <v>320</v>
      </c>
      <c r="M35" s="23" t="s">
        <v>302</v>
      </c>
      <c r="N35" s="80">
        <v>2</v>
      </c>
      <c r="O35" s="44" t="s">
        <v>339</v>
      </c>
      <c r="P35" s="82">
        <v>24.4</v>
      </c>
      <c r="Q35" s="41">
        <v>210</v>
      </c>
    </row>
    <row r="36" spans="1:17">
      <c r="A36" s="23" t="s">
        <v>317</v>
      </c>
      <c r="B36" s="40">
        <v>9.5</v>
      </c>
      <c r="D36" s="23" t="s">
        <v>324</v>
      </c>
      <c r="E36" s="42">
        <v>26.6</v>
      </c>
      <c r="G36" s="23" t="s">
        <v>247</v>
      </c>
      <c r="H36" s="77">
        <v>315</v>
      </c>
      <c r="M36" s="23" t="s">
        <v>319</v>
      </c>
      <c r="N36" s="80">
        <v>2</v>
      </c>
      <c r="O36" s="44" t="s">
        <v>339</v>
      </c>
      <c r="P36" s="82">
        <v>25.9</v>
      </c>
      <c r="Q36" s="41">
        <v>195</v>
      </c>
    </row>
    <row r="37" spans="1:17">
      <c r="A37" s="23" t="s">
        <v>242</v>
      </c>
      <c r="B37" s="40">
        <v>9.6</v>
      </c>
      <c r="D37" s="23" t="s">
        <v>184</v>
      </c>
      <c r="E37" s="42">
        <v>26.49</v>
      </c>
      <c r="G37" s="23" t="s">
        <v>324</v>
      </c>
      <c r="H37" s="77">
        <v>314</v>
      </c>
      <c r="M37" s="23" t="s">
        <v>253</v>
      </c>
      <c r="N37" s="80">
        <v>2</v>
      </c>
      <c r="O37" s="44" t="s">
        <v>339</v>
      </c>
      <c r="P37" s="82">
        <v>27.3</v>
      </c>
      <c r="Q37" s="41">
        <v>182</v>
      </c>
    </row>
    <row r="38" spans="1:17">
      <c r="A38" s="23" t="s">
        <v>316</v>
      </c>
      <c r="B38" s="40">
        <v>9.6</v>
      </c>
      <c r="D38" s="23" t="s">
        <v>210</v>
      </c>
      <c r="E38" s="42">
        <v>25.78</v>
      </c>
      <c r="G38" s="23" t="s">
        <v>195</v>
      </c>
      <c r="H38" s="77">
        <v>308</v>
      </c>
      <c r="M38" s="23" t="s">
        <v>267</v>
      </c>
      <c r="N38" s="80">
        <v>2</v>
      </c>
      <c r="O38" s="44" t="s">
        <v>339</v>
      </c>
      <c r="P38" s="82">
        <v>29.6</v>
      </c>
      <c r="Q38" s="41">
        <v>162</v>
      </c>
    </row>
    <row r="39" spans="1:17">
      <c r="A39" s="23" t="s">
        <v>188</v>
      </c>
      <c r="B39" s="40">
        <v>9.6999999999999993</v>
      </c>
      <c r="D39" s="23" t="s">
        <v>295</v>
      </c>
      <c r="E39" s="42">
        <v>23.75</v>
      </c>
      <c r="G39" s="23" t="s">
        <v>231</v>
      </c>
      <c r="H39" s="77">
        <v>308</v>
      </c>
      <c r="M39" s="23" t="s">
        <v>223</v>
      </c>
      <c r="N39" s="80">
        <v>2</v>
      </c>
      <c r="O39" s="44" t="s">
        <v>339</v>
      </c>
      <c r="P39" s="82">
        <v>30.7</v>
      </c>
      <c r="Q39" s="41">
        <v>153</v>
      </c>
    </row>
    <row r="40" spans="1:17">
      <c r="A40" s="23" t="s">
        <v>226</v>
      </c>
      <c r="B40" s="40">
        <v>9.6999999999999993</v>
      </c>
      <c r="D40" s="23" t="s">
        <v>227</v>
      </c>
      <c r="E40" s="42">
        <v>21.73</v>
      </c>
      <c r="G40" s="23" t="s">
        <v>252</v>
      </c>
      <c r="H40" s="77">
        <v>308</v>
      </c>
      <c r="M40" s="23" t="s">
        <v>292</v>
      </c>
      <c r="N40" s="80">
        <v>2</v>
      </c>
      <c r="O40" s="44" t="s">
        <v>339</v>
      </c>
      <c r="P40" s="82">
        <v>32.700000000000003</v>
      </c>
      <c r="Q40" s="41">
        <v>136</v>
      </c>
    </row>
    <row r="41" spans="1:17">
      <c r="A41" s="23" t="s">
        <v>279</v>
      </c>
      <c r="B41" s="40">
        <v>9.6999999999999993</v>
      </c>
      <c r="D41" s="23" t="s">
        <v>304</v>
      </c>
      <c r="E41" s="42">
        <v>17.77</v>
      </c>
      <c r="G41" s="23" t="s">
        <v>319</v>
      </c>
      <c r="H41" s="77">
        <v>304</v>
      </c>
      <c r="M41" s="23" t="s">
        <v>187</v>
      </c>
      <c r="N41" s="80">
        <v>2</v>
      </c>
      <c r="O41" s="44" t="s">
        <v>339</v>
      </c>
      <c r="P41" s="82">
        <v>42</v>
      </c>
      <c r="Q41" s="41">
        <v>72</v>
      </c>
    </row>
    <row r="42" spans="1:17">
      <c r="A42" s="23" t="s">
        <v>215</v>
      </c>
      <c r="B42" s="40">
        <v>9.8000000000000007</v>
      </c>
      <c r="D42" s="23" t="s">
        <v>322</v>
      </c>
      <c r="E42" s="42">
        <v>17.2</v>
      </c>
      <c r="G42" s="23" t="s">
        <v>228</v>
      </c>
      <c r="H42" s="77">
        <v>301</v>
      </c>
    </row>
    <row r="43" spans="1:17">
      <c r="A43" s="23" t="s">
        <v>227</v>
      </c>
      <c r="B43" s="40">
        <v>9.8000000000000007</v>
      </c>
      <c r="D43" s="23" t="s">
        <v>275</v>
      </c>
      <c r="E43" s="42">
        <v>16.350000000000001</v>
      </c>
      <c r="G43" s="23" t="s">
        <v>315</v>
      </c>
      <c r="H43" s="76">
        <v>301</v>
      </c>
    </row>
    <row r="44" spans="1:17">
      <c r="A44" s="23" t="s">
        <v>321</v>
      </c>
      <c r="B44" s="40">
        <v>9.9</v>
      </c>
      <c r="G44" s="23" t="s">
        <v>323</v>
      </c>
      <c r="H44" s="77">
        <v>285</v>
      </c>
    </row>
    <row r="45" spans="1:17">
      <c r="A45" s="23" t="s">
        <v>186</v>
      </c>
      <c r="B45" s="40">
        <v>10.1</v>
      </c>
      <c r="G45" s="23" t="s">
        <v>248</v>
      </c>
      <c r="H45" s="77">
        <v>266</v>
      </c>
    </row>
    <row r="46" spans="1:17">
      <c r="A46" s="23" t="s">
        <v>251</v>
      </c>
      <c r="B46" s="40">
        <v>10.1</v>
      </c>
    </row>
    <row r="47" spans="1:17">
      <c r="A47" s="23" t="s">
        <v>193</v>
      </c>
      <c r="B47" s="40">
        <v>10.199999999999999</v>
      </c>
    </row>
  </sheetData>
  <sortState ref="M2:Q41">
    <sortCondition descending="1" ref="Q41"/>
    <sortCondition ref="P41"/>
    <sortCondition ref="M41"/>
  </sortState>
  <phoneticPr fontId="8" type="noConversion"/>
  <pageMargins left="0.78740157499999996" right="0.78740157499999996" top="0.984251969" bottom="0.984251969" header="0.4921259845" footer="0.4921259845"/>
  <pageSetup paperSize="9" orientation="portrait" horizontalDpi="4294967294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Pořadí - mladší hoši</vt:lpstr>
      <vt:lpstr>Pořadí škol - mladší hoši</vt:lpstr>
      <vt:lpstr>mlchlapci-jednotlivci</vt:lpstr>
      <vt:lpstr>Pořadí - mladší dívek</vt:lpstr>
      <vt:lpstr>Pořadí škol - mladší dívek</vt:lpstr>
      <vt:lpstr>mldívky-jednotlivci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GNBK</cp:lastModifiedBy>
  <cp:lastPrinted>2004-05-15T09:52:25Z</cp:lastPrinted>
  <dcterms:created xsi:type="dcterms:W3CDTF">2002-05-07T16:40:58Z</dcterms:created>
  <dcterms:modified xsi:type="dcterms:W3CDTF">2016-05-18T06:18:06Z</dcterms:modified>
</cp:coreProperties>
</file>