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0730" windowHeight="11760"/>
  </bookViews>
  <sheets>
    <sheet name="stav k 1.1.08" sheetId="1" r:id="rId1"/>
  </sheets>
  <calcPr calcId="145621"/>
</workbook>
</file>

<file path=xl/calcChain.xml><?xml version="1.0" encoding="utf-8"?>
<calcChain xmlns="http://schemas.openxmlformats.org/spreadsheetml/2006/main">
  <c r="G69" i="1" l="1"/>
  <c r="G47" i="1"/>
  <c r="G52" i="1" s="1"/>
  <c r="G16" i="1"/>
  <c r="G19" i="1" s="1"/>
  <c r="D70" i="1"/>
  <c r="G70" i="1"/>
  <c r="G62" i="1"/>
  <c r="D62" i="1"/>
  <c r="G58" i="1"/>
  <c r="D58" i="1"/>
  <c r="D52" i="1"/>
  <c r="G44" i="1"/>
  <c r="D44" i="1"/>
  <c r="D27" i="1"/>
  <c r="G27" i="1"/>
  <c r="G23" i="1"/>
  <c r="D23" i="1"/>
  <c r="D19" i="1"/>
  <c r="G8" i="1"/>
  <c r="D8" i="1"/>
  <c r="D72" i="1" l="1"/>
  <c r="D29" i="1"/>
  <c r="G29" i="1"/>
  <c r="G72" i="1"/>
</calcChain>
</file>

<file path=xl/sharedStrings.xml><?xml version="1.0" encoding="utf-8"?>
<sst xmlns="http://schemas.openxmlformats.org/spreadsheetml/2006/main" count="56" uniqueCount="56">
  <si>
    <t>Účty RSG a pokladna</t>
  </si>
  <si>
    <t>Stav k 1. 1. 2017</t>
  </si>
  <si>
    <t>stav na běžném účtu RSG č. 150418963/0300 - Nymburk</t>
  </si>
  <si>
    <t>stav v pokladně</t>
  </si>
  <si>
    <t xml:space="preserve">celkem </t>
  </si>
  <si>
    <t>Úroky</t>
  </si>
  <si>
    <t>Nájmy</t>
  </si>
  <si>
    <t>pozemky Spartak (plus pacht)</t>
  </si>
  <si>
    <t>ostatní organizace</t>
  </si>
  <si>
    <t>Nájmy celkem</t>
  </si>
  <si>
    <t>Členské příspěvky</t>
  </si>
  <si>
    <t>členské příspěvky</t>
  </si>
  <si>
    <t>Členské příspěvky celkem</t>
  </si>
  <si>
    <t>Ostatní příjmy</t>
  </si>
  <si>
    <t>ubytování</t>
  </si>
  <si>
    <t>Ostatní příjmy celkem</t>
  </si>
  <si>
    <t>Příjmy celkem</t>
  </si>
  <si>
    <t>Nákupy</t>
  </si>
  <si>
    <t>drobné vybavení</t>
  </si>
  <si>
    <t>materiál na opravy</t>
  </si>
  <si>
    <t>materiál na akce RSG</t>
  </si>
  <si>
    <t>elektrická energie</t>
  </si>
  <si>
    <t>stočné</t>
  </si>
  <si>
    <t>odměny žákům</t>
  </si>
  <si>
    <t>plyn 102</t>
  </si>
  <si>
    <t>plyn 101</t>
  </si>
  <si>
    <t>Nákupy celkem</t>
  </si>
  <si>
    <t>Služby</t>
  </si>
  <si>
    <t>opravy na chatách</t>
  </si>
  <si>
    <t>údržba zásobníků</t>
  </si>
  <si>
    <t>ostatní služby a reprezentace</t>
  </si>
  <si>
    <t>startovné, zápisné - žákovské soutěže</t>
  </si>
  <si>
    <t>ostatní - revize</t>
  </si>
  <si>
    <t>Služby celkem</t>
  </si>
  <si>
    <t>Podpora škole a studentům - dary</t>
  </si>
  <si>
    <t>dar na Majáles</t>
  </si>
  <si>
    <t>dar na stipendia</t>
  </si>
  <si>
    <t>dar - podpora exkurzí a sout.</t>
  </si>
  <si>
    <t>Podpora škole a studentům - dary celkem</t>
  </si>
  <si>
    <t>Cestovné</t>
  </si>
  <si>
    <t>cestovné - úřady, brigády,…</t>
  </si>
  <si>
    <t>Cestovné celkem</t>
  </si>
  <si>
    <r>
      <t xml:space="preserve">Odměny </t>
    </r>
    <r>
      <rPr>
        <sz val="10"/>
        <rFont val="Arial Narrow"/>
      </rPr>
      <t>(administrativa, účetnictví, údržba chat)</t>
    </r>
  </si>
  <si>
    <t>Daně a poplatky</t>
  </si>
  <si>
    <t>pojištění - chaty</t>
  </si>
  <si>
    <t>poplatky z účtů</t>
  </si>
  <si>
    <t>daně a poplatky</t>
  </si>
  <si>
    <t>Daně a poplatky celkem</t>
  </si>
  <si>
    <t>Výdaje celkem</t>
  </si>
  <si>
    <t>Stav k 30.9.2017</t>
  </si>
  <si>
    <t>Stav k 30.09.2017</t>
  </si>
  <si>
    <t>členové RSG  - kurzy lyž., adapt., geo…</t>
  </si>
  <si>
    <t>z toho 2 UV lampy 13 250,- Kč + 2 bojlery</t>
  </si>
  <si>
    <t>Výnosy</t>
  </si>
  <si>
    <t>Náklady</t>
  </si>
  <si>
    <t>Rozpočet RSG na rok 2017 - upravený k 31.10.2017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</si>
</sst>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č&quot;;[Red]\-#,##0.00\ &quot;Kč&quot;"/>
    <numFmt numFmtId="164" formatCode="#,##0.00\ &quot;Kč&quot;"/>
    <numFmt numFmtId="165" formatCode="_-* #,##0.00\ &quot;Kč&quot;_-;\-* #,##0.00\ &quot;Kč&quot;_-;_-* &quot;-&quot;??\ &quot;Kč&quot;_-;_-@"/>
  </numFmts>
  <fonts count="9">
    <font>
      <sz val="10"/>
      <color rgb="FF000000"/>
      <name val="Arimo"/>
    </font>
    <font>
      <sz val="10"/>
      <name val="Arial Narrow"/>
    </font>
    <font>
      <b/>
      <sz val="16"/>
      <name val="Arial Narrow"/>
    </font>
    <font>
      <sz val="10"/>
      <name val="Arimo"/>
    </font>
    <font>
      <sz val="20"/>
      <name val="Arial Narrow"/>
    </font>
    <font>
      <sz val="10"/>
      <name val="Arimo"/>
    </font>
    <font>
      <b/>
      <sz val="12"/>
      <name val="Arial Narrow"/>
    </font>
    <font>
      <b/>
      <sz val="10"/>
      <name val="Arial Narrow"/>
    </font>
    <font>
      <b/>
      <sz val="14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/>
    <xf numFmtId="0" fontId="5" fillId="0" borderId="0" xfId="0" applyFont="1" applyAlignment="1"/>
    <xf numFmtId="0" fontId="6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6" xfId="0" applyNumberFormat="1" applyFont="1" applyBorder="1" applyAlignment="1"/>
    <xf numFmtId="0" fontId="5" fillId="0" borderId="4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>
      <alignment horizontal="left" wrapText="1"/>
    </xf>
    <xf numFmtId="0" fontId="7" fillId="0" borderId="0" xfId="0" applyFont="1" applyAlignment="1"/>
    <xf numFmtId="164" fontId="7" fillId="0" borderId="8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8" fontId="7" fillId="0" borderId="7" xfId="0" applyNumberFormat="1" applyFont="1" applyBorder="1" applyAlignment="1"/>
    <xf numFmtId="0" fontId="7" fillId="0" borderId="8" xfId="0" applyFont="1" applyBorder="1" applyAlignment="1">
      <alignment horizontal="center"/>
    </xf>
    <xf numFmtId="164" fontId="1" fillId="0" borderId="8" xfId="0" applyNumberFormat="1" applyFont="1" applyBorder="1" applyAlignment="1"/>
    <xf numFmtId="8" fontId="1" fillId="0" borderId="7" xfId="0" applyNumberFormat="1" applyFont="1" applyBorder="1" applyAlignment="1"/>
    <xf numFmtId="165" fontId="1" fillId="0" borderId="8" xfId="0" applyNumberFormat="1" applyFont="1" applyBorder="1" applyAlignment="1"/>
    <xf numFmtId="8" fontId="7" fillId="0" borderId="7" xfId="0" applyNumberFormat="1" applyFont="1" applyBorder="1" applyAlignment="1"/>
    <xf numFmtId="165" fontId="7" fillId="0" borderId="8" xfId="0" applyNumberFormat="1" applyFont="1" applyBorder="1" applyAlignment="1"/>
    <xf numFmtId="0" fontId="1" fillId="0" borderId="9" xfId="0" applyFont="1" applyBorder="1" applyAlignment="1">
      <alignment horizontal="left" wrapText="1"/>
    </xf>
    <xf numFmtId="0" fontId="7" fillId="0" borderId="10" xfId="0" applyFont="1" applyBorder="1" applyAlignment="1"/>
    <xf numFmtId="164" fontId="7" fillId="0" borderId="10" xfId="0" applyNumberFormat="1" applyFont="1" applyBorder="1" applyAlignment="1"/>
    <xf numFmtId="164" fontId="1" fillId="0" borderId="11" xfId="0" applyNumberFormat="1" applyFont="1" applyBorder="1" applyAlignment="1"/>
    <xf numFmtId="8" fontId="1" fillId="0" borderId="9" xfId="0" applyNumberFormat="1" applyFont="1" applyBorder="1" applyAlignment="1"/>
    <xf numFmtId="165" fontId="1" fillId="0" borderId="11" xfId="0" applyNumberFormat="1" applyFont="1" applyBorder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5" fontId="1" fillId="0" borderId="0" xfId="0" applyNumberFormat="1" applyFont="1" applyAlignment="1"/>
    <xf numFmtId="0" fontId="6" fillId="2" borderId="12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vertical="center"/>
    </xf>
    <xf numFmtId="164" fontId="1" fillId="2" borderId="13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6" fillId="0" borderId="7" xfId="0" applyFont="1" applyBorder="1" applyAlignment="1">
      <alignment horizontal="left" wrapText="1"/>
    </xf>
    <xf numFmtId="8" fontId="1" fillId="0" borderId="4" xfId="0" applyNumberFormat="1" applyFont="1" applyBorder="1" applyAlignment="1"/>
    <xf numFmtId="0" fontId="7" fillId="0" borderId="7" xfId="0" applyFont="1" applyBorder="1" applyAlignment="1">
      <alignment horizontal="left" wrapText="1"/>
    </xf>
    <xf numFmtId="164" fontId="7" fillId="0" borderId="0" xfId="0" applyNumberFormat="1" applyFont="1" applyAlignment="1"/>
    <xf numFmtId="164" fontId="7" fillId="0" borderId="7" xfId="0" applyNumberFormat="1" applyFont="1" applyBorder="1" applyAlignment="1"/>
    <xf numFmtId="164" fontId="1" fillId="0" borderId="7" xfId="0" applyNumberFormat="1" applyFont="1" applyBorder="1" applyAlignment="1"/>
    <xf numFmtId="8" fontId="1" fillId="0" borderId="8" xfId="0" applyNumberFormat="1" applyFont="1" applyBorder="1" applyAlignment="1"/>
    <xf numFmtId="0" fontId="1" fillId="0" borderId="0" xfId="0" applyFont="1" applyAlignment="1">
      <alignment horizontal="left"/>
    </xf>
    <xf numFmtId="164" fontId="1" fillId="0" borderId="7" xfId="0" applyNumberFormat="1" applyFont="1" applyBorder="1" applyAlignment="1"/>
    <xf numFmtId="165" fontId="1" fillId="0" borderId="8" xfId="0" applyNumberFormat="1" applyFont="1" applyBorder="1" applyAlignment="1"/>
    <xf numFmtId="0" fontId="1" fillId="0" borderId="0" xfId="0" applyFont="1" applyAlignment="1">
      <alignment horizontal="left"/>
    </xf>
    <xf numFmtId="164" fontId="1" fillId="0" borderId="0" xfId="0" applyNumberFormat="1" applyFont="1" applyAlignment="1"/>
    <xf numFmtId="164" fontId="7" fillId="0" borderId="7" xfId="0" applyNumberFormat="1" applyFont="1" applyBorder="1" applyAlignment="1"/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7" fillId="0" borderId="7" xfId="0" applyNumberFormat="1" applyFont="1" applyBorder="1" applyAlignment="1">
      <alignment vertical="center"/>
    </xf>
    <xf numFmtId="0" fontId="1" fillId="0" borderId="10" xfId="0" applyFont="1" applyBorder="1" applyAlignment="1"/>
    <xf numFmtId="164" fontId="1" fillId="0" borderId="10" xfId="0" applyNumberFormat="1" applyFont="1" applyBorder="1" applyAlignment="1"/>
    <xf numFmtId="164" fontId="1" fillId="0" borderId="9" xfId="0" applyNumberFormat="1" applyFont="1" applyBorder="1" applyAlignment="1"/>
    <xf numFmtId="8" fontId="1" fillId="0" borderId="11" xfId="0" applyNumberFormat="1" applyFont="1" applyBorder="1" applyAlignment="1"/>
    <xf numFmtId="0" fontId="1" fillId="0" borderId="0" xfId="0" applyFont="1" applyAlignment="1">
      <alignment horizontal="left" wrapText="1"/>
    </xf>
    <xf numFmtId="8" fontId="1" fillId="0" borderId="0" xfId="0" applyNumberFormat="1" applyFont="1" applyAlignment="1"/>
    <xf numFmtId="0" fontId="8" fillId="2" borderId="14" xfId="0" applyFont="1" applyFill="1" applyBorder="1" applyAlignment="1">
      <alignment vertical="center"/>
    </xf>
    <xf numFmtId="164" fontId="1" fillId="0" borderId="4" xfId="0" applyNumberFormat="1" applyFont="1" applyBorder="1" applyAlignment="1"/>
    <xf numFmtId="8" fontId="1" fillId="0" borderId="6" xfId="0" applyNumberFormat="1" applyFont="1" applyBorder="1" applyAlignment="1"/>
    <xf numFmtId="165" fontId="1" fillId="0" borderId="8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7" fillId="0" borderId="8" xfId="0" applyNumberFormat="1" applyFont="1" applyBorder="1" applyAlignment="1"/>
    <xf numFmtId="8" fontId="7" fillId="0" borderId="8" xfId="0" applyNumberFormat="1" applyFont="1" applyBorder="1" applyAlignment="1"/>
    <xf numFmtId="164" fontId="1" fillId="0" borderId="0" xfId="0" applyNumberFormat="1" applyFont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164" fontId="7" fillId="0" borderId="11" xfId="0" applyNumberFormat="1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164" fontId="1" fillId="0" borderId="0" xfId="0" applyNumberFormat="1" applyFont="1" applyAlignment="1">
      <alignment horizontal="right" vertic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/>
    </xf>
    <xf numFmtId="0" fontId="3" fillId="0" borderId="7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D48" sqref="D48"/>
    </sheetView>
  </sheetViews>
  <sheetFormatPr defaultColWidth="17.28515625" defaultRowHeight="15" customHeight="1"/>
  <cols>
    <col min="1" max="1" width="2.7109375" customWidth="1"/>
    <col min="2" max="2" width="3.28515625" customWidth="1"/>
    <col min="3" max="3" width="28.5703125" customWidth="1"/>
    <col min="4" max="4" width="20.7109375" customWidth="1"/>
    <col min="5" max="5" width="2.140625" customWidth="1"/>
    <col min="6" max="6" width="1.5703125" customWidth="1"/>
    <col min="7" max="7" width="18.140625" customWidth="1"/>
    <col min="8" max="8" width="9.140625" customWidth="1"/>
    <col min="9" max="26" width="8.7109375" customWidth="1"/>
  </cols>
  <sheetData>
    <row r="1" spans="1:26" ht="13.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5.5" customHeight="1">
      <c r="A2" s="1"/>
      <c r="B2" s="79" t="s">
        <v>55</v>
      </c>
      <c r="C2" s="80"/>
      <c r="D2" s="80"/>
      <c r="E2" s="81"/>
      <c r="F2" s="3"/>
      <c r="G2" s="84" t="s">
        <v>49</v>
      </c>
      <c r="H2" s="8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.25" customHeight="1">
      <c r="A3" s="1"/>
      <c r="B3" s="4"/>
      <c r="C3" s="5"/>
      <c r="D3" s="6"/>
      <c r="E3" s="7"/>
      <c r="F3" s="7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1"/>
      <c r="B4" s="9" t="s">
        <v>0</v>
      </c>
      <c r="C4" s="10"/>
      <c r="D4" s="11"/>
      <c r="E4" s="12"/>
      <c r="F4" s="7"/>
      <c r="G4" s="13"/>
      <c r="H4" s="1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5"/>
      <c r="C5" s="1"/>
      <c r="D5" s="16" t="s">
        <v>1</v>
      </c>
      <c r="E5" s="17"/>
      <c r="F5" s="18"/>
      <c r="G5" s="19" t="s">
        <v>50</v>
      </c>
      <c r="H5" s="2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5"/>
      <c r="C6" s="1" t="s">
        <v>2</v>
      </c>
      <c r="D6" s="7">
        <v>959809.82</v>
      </c>
      <c r="E6" s="21"/>
      <c r="F6" s="7"/>
      <c r="G6" s="22">
        <v>1128079.97</v>
      </c>
      <c r="H6" s="2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5"/>
      <c r="C7" s="1" t="s">
        <v>3</v>
      </c>
      <c r="D7" s="7">
        <v>17587</v>
      </c>
      <c r="E7" s="21"/>
      <c r="F7" s="7"/>
      <c r="G7" s="22">
        <v>34091</v>
      </c>
      <c r="H7" s="2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5"/>
      <c r="C8" s="16" t="s">
        <v>4</v>
      </c>
      <c r="D8" s="7">
        <f>SUM(D6:D7)</f>
        <v>977396.82</v>
      </c>
      <c r="E8" s="21"/>
      <c r="F8" s="7"/>
      <c r="G8" s="24">
        <f>SUM(G6:G7)</f>
        <v>1162170.97</v>
      </c>
      <c r="H8" s="2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26"/>
      <c r="C9" s="27"/>
      <c r="D9" s="28"/>
      <c r="E9" s="29"/>
      <c r="F9" s="7"/>
      <c r="G9" s="30"/>
      <c r="H9" s="3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.25" customHeight="1">
      <c r="A10" s="1"/>
      <c r="B10" s="32"/>
      <c r="C10" s="33"/>
      <c r="D10" s="34"/>
      <c r="E10" s="7"/>
      <c r="F10" s="7"/>
      <c r="G10" s="1"/>
      <c r="H10" s="3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36"/>
      <c r="C11" s="37" t="s">
        <v>53</v>
      </c>
      <c r="D11" s="38"/>
      <c r="E11" s="39"/>
      <c r="F11" s="7"/>
      <c r="G11" s="40"/>
      <c r="H11" s="3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41"/>
      <c r="C12" s="1"/>
      <c r="D12" s="7"/>
      <c r="E12" s="21"/>
      <c r="F12" s="7"/>
      <c r="G12" s="42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43"/>
      <c r="C13" s="16" t="s">
        <v>5</v>
      </c>
      <c r="D13" s="44">
        <v>500</v>
      </c>
      <c r="E13" s="21"/>
      <c r="F13" s="7"/>
      <c r="G13" s="45">
        <v>224.15</v>
      </c>
      <c r="H13" s="2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5"/>
      <c r="C14" s="1"/>
      <c r="D14" s="7"/>
      <c r="E14" s="21"/>
      <c r="F14" s="7"/>
      <c r="G14" s="46"/>
      <c r="H14" s="2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43"/>
      <c r="C15" s="16" t="s">
        <v>6</v>
      </c>
      <c r="D15" s="7"/>
      <c r="E15" s="21"/>
      <c r="F15" s="7"/>
      <c r="G15" s="46"/>
      <c r="H15" s="4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5"/>
      <c r="C16" s="48" t="s">
        <v>7</v>
      </c>
      <c r="D16" s="7">
        <v>139323</v>
      </c>
      <c r="E16" s="21"/>
      <c r="F16" s="7"/>
      <c r="G16" s="49">
        <f>139323</f>
        <v>139323</v>
      </c>
      <c r="H16" s="5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5"/>
      <c r="C17" s="51" t="s">
        <v>51</v>
      </c>
      <c r="D17" s="52">
        <v>0</v>
      </c>
      <c r="E17" s="21"/>
      <c r="F17" s="7"/>
      <c r="G17" s="49">
        <v>0</v>
      </c>
      <c r="H17" s="4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15"/>
      <c r="C18" s="51" t="s">
        <v>8</v>
      </c>
      <c r="D18" s="52">
        <v>10000</v>
      </c>
      <c r="E18" s="21"/>
      <c r="F18" s="7"/>
      <c r="G18" s="49">
        <v>23140</v>
      </c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5"/>
      <c r="C19" s="16" t="s">
        <v>9</v>
      </c>
      <c r="D19" s="44">
        <f>SUM(D16:D18)</f>
        <v>149323</v>
      </c>
      <c r="E19" s="21"/>
      <c r="F19" s="7"/>
      <c r="G19" s="53">
        <f>SUM(G16:G18)</f>
        <v>162463</v>
      </c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5"/>
      <c r="C20" s="1"/>
      <c r="D20" s="7"/>
      <c r="E20" s="21"/>
      <c r="F20" s="7"/>
      <c r="G20" s="46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43"/>
      <c r="C21" s="16" t="s">
        <v>10</v>
      </c>
      <c r="D21" s="7"/>
      <c r="E21" s="21"/>
      <c r="F21" s="7"/>
      <c r="G21" s="46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5"/>
      <c r="C22" s="48" t="s">
        <v>11</v>
      </c>
      <c r="D22" s="52">
        <v>190000</v>
      </c>
      <c r="E22" s="21"/>
      <c r="F22" s="7"/>
      <c r="G22" s="49">
        <v>173350</v>
      </c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5"/>
      <c r="C23" s="16" t="s">
        <v>12</v>
      </c>
      <c r="D23" s="44">
        <f>SUM(D22)</f>
        <v>190000</v>
      </c>
      <c r="E23" s="21"/>
      <c r="F23" s="7"/>
      <c r="G23" s="53">
        <f>SUM(G22)</f>
        <v>173350</v>
      </c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5"/>
      <c r="C24" s="16"/>
      <c r="D24" s="44"/>
      <c r="E24" s="21"/>
      <c r="F24" s="7"/>
      <c r="G24" s="53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5"/>
      <c r="C25" s="16" t="s">
        <v>13</v>
      </c>
      <c r="D25" s="7"/>
      <c r="E25" s="21"/>
      <c r="F25" s="7"/>
      <c r="G25" s="46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5"/>
      <c r="C26" s="51" t="s">
        <v>14</v>
      </c>
      <c r="D26" s="52">
        <v>350000</v>
      </c>
      <c r="E26" s="21"/>
      <c r="F26" s="7"/>
      <c r="G26" s="46">
        <v>318280</v>
      </c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5"/>
      <c r="C27" s="16" t="s">
        <v>15</v>
      </c>
      <c r="D27" s="44">
        <f>SUM(D26)</f>
        <v>350000</v>
      </c>
      <c r="E27" s="21"/>
      <c r="F27" s="7"/>
      <c r="G27" s="53">
        <f>SUM(G26)</f>
        <v>318280</v>
      </c>
      <c r="H27" s="2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5"/>
      <c r="C28" s="16"/>
      <c r="D28" s="44"/>
      <c r="E28" s="21"/>
      <c r="F28" s="7"/>
      <c r="G28" s="53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54"/>
      <c r="C29" s="55" t="s">
        <v>16</v>
      </c>
      <c r="D29" s="56">
        <f>SUM(D27,D23,D19,D13)</f>
        <v>689823</v>
      </c>
      <c r="E29" s="57"/>
      <c r="F29" s="58"/>
      <c r="G29" s="59">
        <f>SUM(G27,G23,G19,G13)</f>
        <v>654317.15</v>
      </c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26"/>
      <c r="C30" s="60"/>
      <c r="D30" s="61"/>
      <c r="E30" s="29"/>
      <c r="F30" s="7"/>
      <c r="G30" s="62"/>
      <c r="H30" s="6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64"/>
      <c r="C31" s="1"/>
      <c r="D31" s="7"/>
      <c r="E31" s="7"/>
      <c r="F31" s="7"/>
      <c r="G31" s="7"/>
      <c r="H31" s="3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64"/>
      <c r="C32" s="1"/>
      <c r="D32" s="7"/>
      <c r="E32" s="7"/>
      <c r="F32" s="7"/>
      <c r="G32" s="7"/>
      <c r="H32" s="3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64"/>
      <c r="C33" s="1"/>
      <c r="D33" s="7"/>
      <c r="E33" s="7"/>
      <c r="F33" s="7"/>
      <c r="G33" s="7"/>
      <c r="H33" s="6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B34" s="36"/>
      <c r="C34" s="37" t="s">
        <v>54</v>
      </c>
      <c r="D34" s="38"/>
      <c r="E34" s="39"/>
      <c r="F34" s="7"/>
      <c r="G34" s="40"/>
      <c r="H34" s="6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>
      <c r="A35" s="1"/>
      <c r="B35" s="43"/>
      <c r="C35" s="16" t="s">
        <v>17</v>
      </c>
      <c r="D35" s="7"/>
      <c r="E35" s="21"/>
      <c r="F35" s="7"/>
      <c r="G35" s="67"/>
      <c r="H35" s="6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5"/>
      <c r="C36" s="48" t="s">
        <v>18</v>
      </c>
      <c r="D36" s="52">
        <v>10000</v>
      </c>
      <c r="E36" s="21"/>
      <c r="F36" s="7"/>
      <c r="G36" s="46">
        <v>1347</v>
      </c>
      <c r="H36" s="4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5"/>
      <c r="C37" s="48" t="s">
        <v>19</v>
      </c>
      <c r="D37" s="52">
        <v>30000</v>
      </c>
      <c r="E37" s="21"/>
      <c r="F37" s="7"/>
      <c r="G37" s="49">
        <v>6618</v>
      </c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5"/>
      <c r="C38" s="48" t="s">
        <v>20</v>
      </c>
      <c r="D38" s="52">
        <v>5000</v>
      </c>
      <c r="E38" s="21"/>
      <c r="F38" s="7"/>
      <c r="G38" s="49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5"/>
      <c r="C39" s="48" t="s">
        <v>21</v>
      </c>
      <c r="D39" s="52">
        <v>55000</v>
      </c>
      <c r="E39" s="21"/>
      <c r="F39" s="7"/>
      <c r="G39" s="49">
        <v>23018.26</v>
      </c>
      <c r="H39" s="6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1"/>
      <c r="B40" s="15"/>
      <c r="C40" s="48" t="s">
        <v>22</v>
      </c>
      <c r="D40" s="7">
        <v>17000</v>
      </c>
      <c r="E40" s="21"/>
      <c r="F40" s="7"/>
      <c r="G40" s="49">
        <v>14861</v>
      </c>
      <c r="H40" s="5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1"/>
      <c r="B41" s="15"/>
      <c r="C41" s="48" t="s">
        <v>23</v>
      </c>
      <c r="D41" s="7">
        <v>4000</v>
      </c>
      <c r="E41" s="21"/>
      <c r="F41" s="7"/>
      <c r="G41" s="49">
        <v>3071</v>
      </c>
      <c r="H41" s="4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5"/>
      <c r="C42" s="48" t="s">
        <v>24</v>
      </c>
      <c r="D42" s="82">
        <v>154031</v>
      </c>
      <c r="E42" s="70"/>
      <c r="F42" s="71"/>
      <c r="G42" s="85">
        <v>154031</v>
      </c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5"/>
      <c r="C43" s="48" t="s">
        <v>25</v>
      </c>
      <c r="D43" s="83"/>
      <c r="E43" s="70"/>
      <c r="F43" s="71"/>
      <c r="G43" s="86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5"/>
      <c r="C44" s="16" t="s">
        <v>26</v>
      </c>
      <c r="D44" s="44">
        <f>SUM(D36:D43)</f>
        <v>275031</v>
      </c>
      <c r="E44" s="21"/>
      <c r="F44" s="7"/>
      <c r="G44" s="53">
        <f>SUM(G36:G43)</f>
        <v>202946.26</v>
      </c>
      <c r="H44" s="4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5"/>
      <c r="C45" s="1"/>
      <c r="D45" s="7"/>
      <c r="E45" s="21"/>
      <c r="F45" s="7"/>
      <c r="G45" s="46"/>
      <c r="H45" s="4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43"/>
      <c r="C46" s="16" t="s">
        <v>27</v>
      </c>
      <c r="D46" s="7"/>
      <c r="E46" s="21"/>
      <c r="F46" s="7"/>
      <c r="G46" s="46"/>
      <c r="H46" s="4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5"/>
      <c r="C47" s="48" t="s">
        <v>28</v>
      </c>
      <c r="D47" s="52">
        <v>254338</v>
      </c>
      <c r="E47" s="21"/>
      <c r="F47" s="7"/>
      <c r="G47" s="46">
        <f>83523-G48</f>
        <v>82265</v>
      </c>
      <c r="H47" s="47"/>
      <c r="I47" s="77" t="s">
        <v>52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5"/>
      <c r="C48" s="48" t="s">
        <v>29</v>
      </c>
      <c r="D48" s="52">
        <v>2000</v>
      </c>
      <c r="E48" s="21"/>
      <c r="F48" s="7"/>
      <c r="G48" s="46">
        <v>1258</v>
      </c>
      <c r="H48" s="4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5"/>
      <c r="C49" s="48" t="s">
        <v>30</v>
      </c>
      <c r="D49" s="52">
        <v>35000</v>
      </c>
      <c r="E49" s="21"/>
      <c r="F49" s="7"/>
      <c r="G49" s="49">
        <v>26379</v>
      </c>
      <c r="H49" s="4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5"/>
      <c r="C50" s="48" t="s">
        <v>31</v>
      </c>
      <c r="D50" s="52">
        <v>85000</v>
      </c>
      <c r="E50" s="21"/>
      <c r="F50" s="7"/>
      <c r="G50" s="49">
        <v>37144</v>
      </c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5"/>
      <c r="C51" s="48" t="s">
        <v>32</v>
      </c>
      <c r="D51" s="7">
        <v>10000</v>
      </c>
      <c r="E51" s="21"/>
      <c r="F51" s="7"/>
      <c r="G51" s="46">
        <v>1724</v>
      </c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5"/>
      <c r="C52" s="16" t="s">
        <v>33</v>
      </c>
      <c r="D52" s="44">
        <f>SUM(D47:D51)</f>
        <v>386338</v>
      </c>
      <c r="E52" s="21"/>
      <c r="F52" s="7"/>
      <c r="G52" s="53">
        <f>SUM(G47:G51)</f>
        <v>148770</v>
      </c>
      <c r="H52" s="4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5"/>
      <c r="C53" s="16"/>
      <c r="D53" s="44"/>
      <c r="E53" s="21"/>
      <c r="F53" s="7"/>
      <c r="G53" s="53"/>
      <c r="H53" s="4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43"/>
      <c r="C54" s="16" t="s">
        <v>34</v>
      </c>
      <c r="D54" s="7"/>
      <c r="E54" s="21"/>
      <c r="F54" s="7"/>
      <c r="G54" s="46"/>
      <c r="H54" s="4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5"/>
      <c r="C55" s="48" t="s">
        <v>35</v>
      </c>
      <c r="D55" s="52">
        <v>50000</v>
      </c>
      <c r="E55" s="21"/>
      <c r="F55" s="7"/>
      <c r="G55" s="49">
        <v>20000</v>
      </c>
      <c r="H55" s="7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5"/>
      <c r="C56" s="48" t="s">
        <v>36</v>
      </c>
      <c r="D56" s="52">
        <v>90000</v>
      </c>
      <c r="E56" s="21"/>
      <c r="F56" s="7"/>
      <c r="G56" s="46">
        <v>90000</v>
      </c>
      <c r="H56" s="4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5"/>
      <c r="C57" s="48" t="s">
        <v>37</v>
      </c>
      <c r="D57" s="7">
        <v>30000</v>
      </c>
      <c r="E57" s="21"/>
      <c r="F57" s="7"/>
      <c r="G57" s="46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5"/>
      <c r="C58" s="16" t="s">
        <v>38</v>
      </c>
      <c r="D58" s="44">
        <f>SUM(D55:D57)</f>
        <v>170000</v>
      </c>
      <c r="E58" s="21"/>
      <c r="F58" s="7"/>
      <c r="G58" s="53">
        <f>SUM(G55:G57)</f>
        <v>110000</v>
      </c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1"/>
      <c r="B59" s="15"/>
      <c r="C59" s="1"/>
      <c r="D59" s="7"/>
      <c r="E59" s="21"/>
      <c r="F59" s="7"/>
      <c r="G59" s="46"/>
      <c r="H59" s="4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43"/>
      <c r="C60" s="16" t="s">
        <v>39</v>
      </c>
      <c r="D60" s="7"/>
      <c r="E60" s="21"/>
      <c r="F60" s="7"/>
      <c r="G60" s="46"/>
      <c r="H60" s="7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5"/>
      <c r="C61" s="48" t="s">
        <v>40</v>
      </c>
      <c r="D61" s="74">
        <v>20000</v>
      </c>
      <c r="E61" s="21"/>
      <c r="F61" s="7"/>
      <c r="G61" s="75">
        <v>8410</v>
      </c>
      <c r="H61" s="4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5"/>
      <c r="C62" s="16" t="s">
        <v>41</v>
      </c>
      <c r="D62" s="44">
        <f>SUM(D61)</f>
        <v>20000</v>
      </c>
      <c r="E62" s="21"/>
      <c r="F62" s="7"/>
      <c r="G62" s="53">
        <f>SUM(G61)</f>
        <v>8410</v>
      </c>
      <c r="H62" s="4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5"/>
      <c r="C63" s="1"/>
      <c r="D63" s="7"/>
      <c r="E63" s="21"/>
      <c r="F63" s="7"/>
      <c r="G63" s="46"/>
      <c r="H63" s="4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43"/>
      <c r="C64" s="16" t="s">
        <v>42</v>
      </c>
      <c r="D64" s="44">
        <v>40000</v>
      </c>
      <c r="E64" s="21"/>
      <c r="F64" s="7"/>
      <c r="G64" s="45">
        <v>40000</v>
      </c>
      <c r="H64" s="5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5"/>
      <c r="C65" s="1"/>
      <c r="D65" s="7"/>
      <c r="E65" s="21"/>
      <c r="F65" s="7"/>
      <c r="G65" s="46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43"/>
      <c r="C66" s="16" t="s">
        <v>43</v>
      </c>
      <c r="D66" s="7"/>
      <c r="E66" s="21"/>
      <c r="F66" s="7"/>
      <c r="G66" s="46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5"/>
      <c r="C67" s="48" t="s">
        <v>44</v>
      </c>
      <c r="D67" s="52">
        <v>19715</v>
      </c>
      <c r="E67" s="21"/>
      <c r="F67" s="7"/>
      <c r="G67" s="49">
        <v>19715</v>
      </c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5"/>
      <c r="C68" s="48" t="s">
        <v>45</v>
      </c>
      <c r="D68" s="52">
        <v>4000</v>
      </c>
      <c r="E68" s="21"/>
      <c r="F68" s="7"/>
      <c r="G68" s="49">
        <v>3735</v>
      </c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5"/>
      <c r="C69" s="48" t="s">
        <v>46</v>
      </c>
      <c r="D69" s="52">
        <v>12000</v>
      </c>
      <c r="E69" s="21"/>
      <c r="F69" s="7"/>
      <c r="G69" s="49">
        <f>11476+152</f>
        <v>11628</v>
      </c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76"/>
      <c r="B70" s="15"/>
      <c r="C70" s="16" t="s">
        <v>47</v>
      </c>
      <c r="D70" s="44">
        <f>SUM(D67:D69)</f>
        <v>35715</v>
      </c>
      <c r="E70" s="21"/>
      <c r="F70" s="7"/>
      <c r="G70" s="53">
        <f>SUM(G67:G69)</f>
        <v>35078</v>
      </c>
      <c r="H70" s="23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3.5" customHeight="1">
      <c r="A71" s="1"/>
      <c r="B71" s="15"/>
      <c r="C71" s="1"/>
      <c r="D71" s="7"/>
      <c r="E71" s="21"/>
      <c r="F71" s="7"/>
      <c r="G71" s="49"/>
      <c r="H71" s="50"/>
      <c r="I71" s="7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54" t="s">
        <v>48</v>
      </c>
      <c r="C72" s="76"/>
      <c r="D72" s="44">
        <f>D44+D52+D58+D62+D64+D70</f>
        <v>927084</v>
      </c>
      <c r="E72" s="57"/>
      <c r="F72" s="58"/>
      <c r="G72" s="53">
        <f>G44+G52+G58+G62+G64+G70+G71</f>
        <v>545204.26</v>
      </c>
      <c r="H72" s="7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76"/>
      <c r="B73" s="26"/>
      <c r="C73" s="60"/>
      <c r="D73" s="61"/>
      <c r="E73" s="29"/>
      <c r="F73" s="7"/>
      <c r="G73" s="62"/>
      <c r="H73" s="78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2.75" customHeight="1">
      <c r="A74" s="1"/>
      <c r="B74" s="64"/>
      <c r="C74" s="1"/>
      <c r="D74" s="7"/>
      <c r="E74" s="7"/>
      <c r="F74" s="7"/>
      <c r="G74" s="7"/>
      <c r="H74" s="3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2:E2"/>
    <mergeCell ref="D42:D43"/>
    <mergeCell ref="G2:H2"/>
    <mergeCell ref="G42:G4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k 1.1.08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Osifová</dc:creator>
  <cp:lastModifiedBy>Ilona Drahotová</cp:lastModifiedBy>
  <dcterms:created xsi:type="dcterms:W3CDTF">2017-10-19T13:09:08Z</dcterms:created>
  <dcterms:modified xsi:type="dcterms:W3CDTF">2017-11-02T14:01:58Z</dcterms:modified>
</cp:coreProperties>
</file>