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5"/>
  </bookViews>
  <sheets>
    <sheet name="stav k 1.1.08" sheetId="1" r:id="rId1"/>
  </sheets>
  <calcPr calcId="145621"/>
</workbook>
</file>

<file path=xl/calcChain.xml><?xml version="1.0" encoding="utf-8"?>
<calcChain xmlns="http://schemas.openxmlformats.org/spreadsheetml/2006/main">
  <c r="D54" i="1" l="1"/>
  <c r="G54" i="1"/>
  <c r="G45" i="1"/>
  <c r="D45" i="1"/>
  <c r="G50" i="1" l="1"/>
  <c r="G48" i="1" s="1"/>
  <c r="G18" i="1"/>
  <c r="G71" i="1" l="1"/>
  <c r="G72" i="1" s="1"/>
  <c r="G20" i="1"/>
  <c r="D72" i="1"/>
  <c r="G64" i="1"/>
  <c r="D64" i="1"/>
  <c r="G60" i="1"/>
  <c r="D60" i="1"/>
  <c r="D28" i="1"/>
  <c r="G28" i="1"/>
  <c r="G24" i="1"/>
  <c r="D24" i="1"/>
  <c r="D20" i="1"/>
  <c r="G8" i="1"/>
  <c r="D8" i="1"/>
  <c r="D30" i="1" l="1"/>
  <c r="D74" i="1"/>
  <c r="G30" i="1"/>
  <c r="G74" i="1"/>
</calcChain>
</file>

<file path=xl/sharedStrings.xml><?xml version="1.0" encoding="utf-8"?>
<sst xmlns="http://schemas.openxmlformats.org/spreadsheetml/2006/main" count="59" uniqueCount="58">
  <si>
    <t>Rozpočet RSG na rok 2017</t>
  </si>
  <si>
    <t>Účty RSG a pokladna</t>
  </si>
  <si>
    <t>Stav k 1. 1. 2017</t>
  </si>
  <si>
    <t>stav na běžném účtu RSG č. 150418963/0300 - Nymburk</t>
  </si>
  <si>
    <t>stav v pokladně</t>
  </si>
  <si>
    <t xml:space="preserve">celkem </t>
  </si>
  <si>
    <t>Příjmy</t>
  </si>
  <si>
    <t>Úroky</t>
  </si>
  <si>
    <t>Nájmy</t>
  </si>
  <si>
    <t>pozemky Spartak (plus pacht)</t>
  </si>
  <si>
    <t>ostatní organizace</t>
  </si>
  <si>
    <t>Nájmy celkem</t>
  </si>
  <si>
    <t>Členské příspěvky</t>
  </si>
  <si>
    <t>členské příspěvky</t>
  </si>
  <si>
    <t>Členské příspěvky celkem</t>
  </si>
  <si>
    <t>Ostatní příjmy</t>
  </si>
  <si>
    <t>ubytování</t>
  </si>
  <si>
    <t>Ostatní příjmy celkem</t>
  </si>
  <si>
    <t>Příjmy celkem</t>
  </si>
  <si>
    <t>Výdaje</t>
  </si>
  <si>
    <t>Nákupy</t>
  </si>
  <si>
    <t>drobné vybavení</t>
  </si>
  <si>
    <t>materiál na opravy</t>
  </si>
  <si>
    <t>materiál na akce RSG</t>
  </si>
  <si>
    <t>elektrická energie</t>
  </si>
  <si>
    <t>stočné</t>
  </si>
  <si>
    <t>odměny žákům</t>
  </si>
  <si>
    <t>plyn 102</t>
  </si>
  <si>
    <t>plyn 101</t>
  </si>
  <si>
    <t>Nákupy celkem</t>
  </si>
  <si>
    <t>Služby</t>
  </si>
  <si>
    <t>opravy na chatách</t>
  </si>
  <si>
    <t>údržba zásobníků</t>
  </si>
  <si>
    <t>ostatní služby a reprezentace</t>
  </si>
  <si>
    <t>startovné, zápisné - žákovské soutěže</t>
  </si>
  <si>
    <t>ostatní - revize</t>
  </si>
  <si>
    <t>Služby celkem</t>
  </si>
  <si>
    <t>Podpora škole a studentům - dary</t>
  </si>
  <si>
    <t>dar na Majáles</t>
  </si>
  <si>
    <t>dar na stipendia</t>
  </si>
  <si>
    <t>dar - podpora exkurzí a sout.</t>
  </si>
  <si>
    <t>Podpora škole a studentům - dary celkem</t>
  </si>
  <si>
    <t>Cestovné</t>
  </si>
  <si>
    <t>cestovné - úřady, brigády,…</t>
  </si>
  <si>
    <t>Cestovné celkem</t>
  </si>
  <si>
    <r>
      <t xml:space="preserve">Odměny </t>
    </r>
    <r>
      <rPr>
        <sz val="10"/>
        <rFont val="Arial Narrow"/>
      </rPr>
      <t>(administrativa, účetnictví, údržba chat)</t>
    </r>
  </si>
  <si>
    <t>Daně a poplatky</t>
  </si>
  <si>
    <t>pojištění - chaty</t>
  </si>
  <si>
    <t>poplatky z účtů</t>
  </si>
  <si>
    <t>daně a poplatky</t>
  </si>
  <si>
    <t>Daně a poplatky celkem</t>
  </si>
  <si>
    <t>Výdaje celkem</t>
  </si>
  <si>
    <t>členové RSG  - kurzy lyž., adapt., geo…</t>
  </si>
  <si>
    <t>Stav k 31.12.2017</t>
  </si>
  <si>
    <t>z toho 2 UV lampy 13 250,- Kč (technické zhodnocení do limitu) a výměna bojlerů</t>
  </si>
  <si>
    <t>rozdíl náklady x výdaje - zálohy, dohadné</t>
  </si>
  <si>
    <t>kotel Geminox - technické zhodnocení</t>
  </si>
  <si>
    <t>dlužné nájemné Spartak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</si>
</sst>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164" formatCode="#,##0.00\ &quot;Kč&quot;"/>
    <numFmt numFmtId="165" formatCode="_-* #,##0.00\ &quot;Kč&quot;_-;\-* #,##0.00\ &quot;Kč&quot;_-;_-* &quot;-&quot;??\ &quot;Kč&quot;_-;_-@"/>
  </numFmts>
  <fonts count="12">
    <font>
      <sz val="10"/>
      <color rgb="FF000000"/>
      <name val="Arimo"/>
    </font>
    <font>
      <sz val="10"/>
      <name val="Arial Narrow"/>
    </font>
    <font>
      <b/>
      <sz val="16"/>
      <name val="Arial Narrow"/>
    </font>
    <font>
      <sz val="10"/>
      <name val="Arimo"/>
    </font>
    <font>
      <sz val="20"/>
      <name val="Arial Narrow"/>
    </font>
    <font>
      <sz val="10"/>
      <name val="Arimo"/>
    </font>
    <font>
      <b/>
      <sz val="12"/>
      <name val="Arial Narrow"/>
    </font>
    <font>
      <b/>
      <sz val="10"/>
      <name val="Arial Narrow"/>
    </font>
    <font>
      <b/>
      <sz val="14"/>
      <name val="Arial Narrow"/>
    </font>
    <font>
      <sz val="10"/>
      <name val="Arial Narrow"/>
      <family val="2"/>
      <charset val="238"/>
    </font>
    <font>
      <sz val="12"/>
      <color rgb="FF000000"/>
      <name val="Courier New"/>
      <family val="3"/>
      <charset val="238"/>
    </font>
    <font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0" fontId="5" fillId="0" borderId="0" xfId="0" applyFont="1" applyAlignment="1"/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/>
    <xf numFmtId="0" fontId="5" fillId="0" borderId="4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>
      <alignment horizontal="left" wrapText="1"/>
    </xf>
    <xf numFmtId="0" fontId="7" fillId="0" borderId="0" xfId="0" applyFont="1" applyAlignment="1"/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8" fontId="7" fillId="0" borderId="7" xfId="0" applyNumberFormat="1" applyFont="1" applyBorder="1" applyAlignment="1"/>
    <xf numFmtId="0" fontId="7" fillId="0" borderId="8" xfId="0" applyFont="1" applyBorder="1" applyAlignment="1">
      <alignment horizontal="center"/>
    </xf>
    <xf numFmtId="164" fontId="1" fillId="0" borderId="8" xfId="0" applyNumberFormat="1" applyFont="1" applyBorder="1" applyAlignment="1"/>
    <xf numFmtId="8" fontId="1" fillId="0" borderId="7" xfId="0" applyNumberFormat="1" applyFont="1" applyBorder="1" applyAlignment="1"/>
    <xf numFmtId="165" fontId="1" fillId="0" borderId="8" xfId="0" applyNumberFormat="1" applyFont="1" applyBorder="1" applyAlignment="1"/>
    <xf numFmtId="8" fontId="7" fillId="0" borderId="7" xfId="0" applyNumberFormat="1" applyFont="1" applyBorder="1" applyAlignment="1"/>
    <xf numFmtId="165" fontId="7" fillId="0" borderId="8" xfId="0" applyNumberFormat="1" applyFont="1" applyBorder="1" applyAlignment="1"/>
    <xf numFmtId="0" fontId="1" fillId="0" borderId="9" xfId="0" applyFont="1" applyBorder="1" applyAlignment="1">
      <alignment horizontal="left" wrapText="1"/>
    </xf>
    <xf numFmtId="0" fontId="7" fillId="0" borderId="10" xfId="0" applyFont="1" applyBorder="1" applyAlignment="1"/>
    <xf numFmtId="164" fontId="7" fillId="0" borderId="10" xfId="0" applyNumberFormat="1" applyFont="1" applyBorder="1" applyAlignment="1"/>
    <xf numFmtId="164" fontId="1" fillId="0" borderId="11" xfId="0" applyNumberFormat="1" applyFont="1" applyBorder="1" applyAlignment="1"/>
    <xf numFmtId="8" fontId="1" fillId="0" borderId="9" xfId="0" applyNumberFormat="1" applyFont="1" applyBorder="1" applyAlignment="1"/>
    <xf numFmtId="165" fontId="1" fillId="0" borderId="11" xfId="0" applyNumberFormat="1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1" fillId="0" borderId="0" xfId="0" applyNumberFormat="1" applyFont="1" applyAlignment="1"/>
    <xf numFmtId="0" fontId="6" fillId="2" borderId="12" xfId="0" applyFont="1" applyFill="1" applyBorder="1" applyAlignment="1">
      <alignment horizontal="left" wrapText="1"/>
    </xf>
    <xf numFmtId="0" fontId="8" fillId="2" borderId="13" xfId="0" applyFont="1" applyFill="1" applyBorder="1" applyAlignment="1">
      <alignment vertical="center"/>
    </xf>
    <xf numFmtId="164" fontId="1" fillId="2" borderId="13" xfId="0" applyNumberFormat="1" applyFont="1" applyFill="1" applyBorder="1" applyAlignment="1"/>
    <xf numFmtId="164" fontId="1" fillId="2" borderId="1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6" fillId="0" borderId="7" xfId="0" applyFont="1" applyBorder="1" applyAlignment="1">
      <alignment horizontal="left" wrapText="1"/>
    </xf>
    <xf numFmtId="8" fontId="1" fillId="0" borderId="4" xfId="0" applyNumberFormat="1" applyFont="1" applyBorder="1" applyAlignment="1"/>
    <xf numFmtId="0" fontId="7" fillId="0" borderId="7" xfId="0" applyFont="1" applyBorder="1" applyAlignment="1">
      <alignment horizontal="left" wrapText="1"/>
    </xf>
    <xf numFmtId="164" fontId="7" fillId="0" borderId="0" xfId="0" applyNumberFormat="1" applyFont="1" applyAlignment="1"/>
    <xf numFmtId="164" fontId="7" fillId="0" borderId="7" xfId="0" applyNumberFormat="1" applyFont="1" applyBorder="1" applyAlignment="1"/>
    <xf numFmtId="164" fontId="1" fillId="0" borderId="7" xfId="0" applyNumberFormat="1" applyFont="1" applyBorder="1" applyAlignment="1"/>
    <xf numFmtId="8" fontId="1" fillId="0" borderId="8" xfId="0" applyNumberFormat="1" applyFont="1" applyBorder="1" applyAlignment="1"/>
    <xf numFmtId="0" fontId="1" fillId="0" borderId="0" xfId="0" applyFont="1" applyAlignment="1">
      <alignment horizontal="left"/>
    </xf>
    <xf numFmtId="164" fontId="1" fillId="0" borderId="7" xfId="0" applyNumberFormat="1" applyFont="1" applyBorder="1" applyAlignment="1"/>
    <xf numFmtId="165" fontId="1" fillId="0" borderId="8" xfId="0" applyNumberFormat="1" applyFont="1" applyBorder="1" applyAlignment="1"/>
    <xf numFmtId="0" fontId="1" fillId="0" borderId="0" xfId="0" applyFont="1" applyAlignment="1">
      <alignment horizontal="left"/>
    </xf>
    <xf numFmtId="164" fontId="1" fillId="0" borderId="0" xfId="0" applyNumberFormat="1" applyFont="1" applyAlignment="1"/>
    <xf numFmtId="164" fontId="7" fillId="0" borderId="7" xfId="0" applyNumberFormat="1" applyFont="1" applyBorder="1" applyAlignment="1"/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7" fillId="0" borderId="7" xfId="0" applyNumberFormat="1" applyFont="1" applyBorder="1" applyAlignment="1">
      <alignment vertical="center"/>
    </xf>
    <xf numFmtId="0" fontId="1" fillId="0" borderId="10" xfId="0" applyFont="1" applyBorder="1" applyAlignment="1"/>
    <xf numFmtId="164" fontId="1" fillId="0" borderId="10" xfId="0" applyNumberFormat="1" applyFont="1" applyBorder="1" applyAlignment="1"/>
    <xf numFmtId="164" fontId="1" fillId="0" borderId="9" xfId="0" applyNumberFormat="1" applyFont="1" applyBorder="1" applyAlignment="1"/>
    <xf numFmtId="8" fontId="1" fillId="0" borderId="11" xfId="0" applyNumberFormat="1" applyFont="1" applyBorder="1" applyAlignment="1"/>
    <xf numFmtId="0" fontId="1" fillId="0" borderId="0" xfId="0" applyFont="1" applyAlignment="1">
      <alignment horizontal="left" wrapText="1"/>
    </xf>
    <xf numFmtId="8" fontId="1" fillId="0" borderId="0" xfId="0" applyNumberFormat="1" applyFont="1" applyAlignment="1"/>
    <xf numFmtId="0" fontId="8" fillId="2" borderId="14" xfId="0" applyFont="1" applyFill="1" applyBorder="1" applyAlignment="1">
      <alignment vertical="center"/>
    </xf>
    <xf numFmtId="164" fontId="1" fillId="0" borderId="4" xfId="0" applyNumberFormat="1" applyFont="1" applyBorder="1" applyAlignment="1"/>
    <xf numFmtId="8" fontId="1" fillId="0" borderId="6" xfId="0" applyNumberFormat="1" applyFont="1" applyBorder="1" applyAlignment="1"/>
    <xf numFmtId="165" fontId="1" fillId="0" borderId="8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7" fillId="0" borderId="8" xfId="0" applyNumberFormat="1" applyFont="1" applyBorder="1" applyAlignment="1"/>
    <xf numFmtId="8" fontId="7" fillId="0" borderId="8" xfId="0" applyNumberFormat="1" applyFont="1" applyBorder="1" applyAlignment="1"/>
    <xf numFmtId="164" fontId="1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164" fontId="7" fillId="0" borderId="11" xfId="0" applyNumberFormat="1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horizontal="left"/>
    </xf>
    <xf numFmtId="8" fontId="10" fillId="0" borderId="0" xfId="0" applyNumberFormat="1" applyFont="1" applyAlignment="1">
      <alignment horizontal="left" vertical="center" indent="4"/>
    </xf>
    <xf numFmtId="0" fontId="11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4"/>
    </xf>
    <xf numFmtId="8" fontId="1" fillId="0" borderId="0" xfId="0" applyNumberFormat="1" applyFont="1" applyAlignment="1">
      <alignment vertical="center"/>
    </xf>
    <xf numFmtId="0" fontId="9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4" fontId="1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/>
    </xf>
    <xf numFmtId="0" fontId="3" fillId="0" borderId="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abSelected="1" workbookViewId="0">
      <selection activeCell="G77" sqref="G77"/>
    </sheetView>
  </sheetViews>
  <sheetFormatPr defaultColWidth="17.28515625" defaultRowHeight="15" customHeight="1"/>
  <cols>
    <col min="1" max="1" width="2.7109375" customWidth="1"/>
    <col min="2" max="2" width="3.28515625" customWidth="1"/>
    <col min="3" max="3" width="28.5703125" customWidth="1"/>
    <col min="4" max="4" width="20.7109375" customWidth="1"/>
    <col min="5" max="5" width="2.140625" customWidth="1"/>
    <col min="6" max="6" width="1.5703125" customWidth="1"/>
    <col min="7" max="7" width="18.140625" customWidth="1"/>
    <col min="8" max="8" width="9.140625" customWidth="1"/>
    <col min="9" max="13" width="8.7109375" customWidth="1"/>
    <col min="14" max="14" width="21.7109375" customWidth="1"/>
    <col min="15" max="15" width="28.42578125" customWidth="1"/>
    <col min="16" max="26" width="8.7109375" customWidth="1"/>
  </cols>
  <sheetData>
    <row r="1" spans="1:26" ht="13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/>
      <c r="B2" s="87" t="s">
        <v>0</v>
      </c>
      <c r="C2" s="88"/>
      <c r="D2" s="88"/>
      <c r="E2" s="89"/>
      <c r="F2" s="3"/>
      <c r="G2" s="92" t="s">
        <v>53</v>
      </c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.25" customHeight="1">
      <c r="A3" s="1"/>
      <c r="B3" s="4"/>
      <c r="C3" s="5"/>
      <c r="D3" s="6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9" t="s">
        <v>1</v>
      </c>
      <c r="C4" s="10"/>
      <c r="D4" s="11"/>
      <c r="E4" s="12"/>
      <c r="F4" s="7"/>
      <c r="G4" s="13"/>
      <c r="H4" s="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5"/>
      <c r="C5" s="1"/>
      <c r="D5" s="16" t="s">
        <v>2</v>
      </c>
      <c r="E5" s="17"/>
      <c r="F5" s="18"/>
      <c r="G5" s="19" t="s">
        <v>53</v>
      </c>
      <c r="H5" s="2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5"/>
      <c r="C6" s="1" t="s">
        <v>3</v>
      </c>
      <c r="D6" s="7">
        <v>959809.82</v>
      </c>
      <c r="E6" s="21"/>
      <c r="F6" s="7"/>
      <c r="G6" s="22">
        <v>988105.09</v>
      </c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5"/>
      <c r="C7" s="1" t="s">
        <v>4</v>
      </c>
      <c r="D7" s="7">
        <v>17587</v>
      </c>
      <c r="E7" s="21"/>
      <c r="F7" s="7"/>
      <c r="G7" s="22">
        <v>29638</v>
      </c>
      <c r="H7" s="2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5"/>
      <c r="C8" s="16" t="s">
        <v>5</v>
      </c>
      <c r="D8" s="7">
        <f>SUM(D6:D7)</f>
        <v>977396.82</v>
      </c>
      <c r="E8" s="21"/>
      <c r="F8" s="7"/>
      <c r="G8" s="24">
        <f>SUM(G6:G7)</f>
        <v>1017743.09</v>
      </c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26"/>
      <c r="C9" s="27"/>
      <c r="D9" s="28"/>
      <c r="E9" s="29"/>
      <c r="F9" s="7"/>
      <c r="G9" s="30"/>
      <c r="H9" s="3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.25" customHeight="1">
      <c r="A10" s="1"/>
      <c r="B10" s="32"/>
      <c r="C10" s="33"/>
      <c r="D10" s="34"/>
      <c r="E10" s="7"/>
      <c r="F10" s="7"/>
      <c r="G10" s="1"/>
      <c r="H10" s="3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36"/>
      <c r="C11" s="37" t="s">
        <v>6</v>
      </c>
      <c r="D11" s="38"/>
      <c r="E11" s="39"/>
      <c r="F11" s="7"/>
      <c r="G11" s="40"/>
      <c r="H11" s="3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41"/>
      <c r="C12" s="1"/>
      <c r="D12" s="7"/>
      <c r="E12" s="21"/>
      <c r="F12" s="7"/>
      <c r="G12" s="42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43"/>
      <c r="C13" s="16" t="s">
        <v>7</v>
      </c>
      <c r="D13" s="44">
        <v>500</v>
      </c>
      <c r="E13" s="21"/>
      <c r="F13" s="7"/>
      <c r="G13" s="45">
        <v>291.27</v>
      </c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5"/>
      <c r="C14" s="1"/>
      <c r="D14" s="7"/>
      <c r="E14" s="21"/>
      <c r="F14" s="7"/>
      <c r="G14" s="46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43"/>
      <c r="C15" s="16" t="s">
        <v>8</v>
      </c>
      <c r="D15" s="7"/>
      <c r="E15" s="21"/>
      <c r="F15" s="7"/>
      <c r="G15" s="46"/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5"/>
      <c r="C16" s="48" t="s">
        <v>9</v>
      </c>
      <c r="D16" s="7">
        <v>139323</v>
      </c>
      <c r="E16" s="21"/>
      <c r="F16" s="7"/>
      <c r="G16" s="49">
        <v>139821</v>
      </c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80" customFormat="1" ht="12.75" customHeight="1">
      <c r="A17" s="77"/>
      <c r="B17" s="15"/>
      <c r="C17" s="81" t="s">
        <v>57</v>
      </c>
      <c r="D17" s="52"/>
      <c r="E17" s="21"/>
      <c r="F17" s="52"/>
      <c r="G17" s="49">
        <v>72969</v>
      </c>
      <c r="H17" s="50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2.75" customHeight="1">
      <c r="A18" s="1"/>
      <c r="B18" s="15"/>
      <c r="C18" s="51" t="s">
        <v>52</v>
      </c>
      <c r="D18" s="52"/>
      <c r="E18" s="21"/>
      <c r="F18" s="7"/>
      <c r="G18" s="49">
        <f>227920+86260</f>
        <v>314180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5"/>
      <c r="C19" s="51" t="s">
        <v>10</v>
      </c>
      <c r="D19" s="52">
        <v>10000</v>
      </c>
      <c r="E19" s="21"/>
      <c r="F19" s="7"/>
      <c r="G19" s="49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5"/>
      <c r="C20" s="16" t="s">
        <v>11</v>
      </c>
      <c r="D20" s="44">
        <f>SUM(D16:D19)</f>
        <v>149323</v>
      </c>
      <c r="E20" s="21"/>
      <c r="F20" s="7"/>
      <c r="G20" s="53">
        <f>SUM(G16:G19)</f>
        <v>526970</v>
      </c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5"/>
      <c r="C21" s="1"/>
      <c r="D21" s="7"/>
      <c r="E21" s="21"/>
      <c r="F21" s="7"/>
      <c r="G21" s="46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43"/>
      <c r="C22" s="16" t="s">
        <v>12</v>
      </c>
      <c r="D22" s="7"/>
      <c r="E22" s="21"/>
      <c r="F22" s="7"/>
      <c r="G22" s="46"/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5"/>
      <c r="C23" s="48" t="s">
        <v>13</v>
      </c>
      <c r="D23" s="52">
        <v>190000</v>
      </c>
      <c r="E23" s="21"/>
      <c r="F23" s="7"/>
      <c r="G23" s="49">
        <v>198000</v>
      </c>
      <c r="H23" s="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5"/>
      <c r="C24" s="16" t="s">
        <v>14</v>
      </c>
      <c r="D24" s="44">
        <f>SUM(D23)</f>
        <v>190000</v>
      </c>
      <c r="E24" s="21"/>
      <c r="F24" s="7"/>
      <c r="G24" s="53">
        <f>SUM(G23)</f>
        <v>198000</v>
      </c>
      <c r="H24" s="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5"/>
      <c r="C25" s="16"/>
      <c r="D25" s="44"/>
      <c r="E25" s="21"/>
      <c r="F25" s="7"/>
      <c r="G25" s="53"/>
      <c r="H25" s="2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5"/>
      <c r="C26" s="16" t="s">
        <v>15</v>
      </c>
      <c r="D26" s="7"/>
      <c r="E26" s="21"/>
      <c r="F26" s="7"/>
      <c r="G26" s="46"/>
      <c r="H26" s="2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5"/>
      <c r="C27" s="51" t="s">
        <v>16</v>
      </c>
      <c r="D27" s="52">
        <v>350000</v>
      </c>
      <c r="E27" s="21"/>
      <c r="F27" s="7"/>
      <c r="G27" s="46">
        <v>102010</v>
      </c>
      <c r="H27" s="2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5"/>
      <c r="C28" s="16" t="s">
        <v>17</v>
      </c>
      <c r="D28" s="44">
        <f>SUM(D27)</f>
        <v>350000</v>
      </c>
      <c r="E28" s="21"/>
      <c r="F28" s="7"/>
      <c r="G28" s="53">
        <f>SUM(G27)</f>
        <v>102010</v>
      </c>
      <c r="H28" s="2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5"/>
      <c r="C29" s="16"/>
      <c r="D29" s="44"/>
      <c r="E29" s="21"/>
      <c r="F29" s="7"/>
      <c r="G29" s="53"/>
      <c r="H29" s="2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54"/>
      <c r="C30" s="55" t="s">
        <v>18</v>
      </c>
      <c r="D30" s="56">
        <f>SUM(D28,D24,D20,D13)</f>
        <v>689823</v>
      </c>
      <c r="E30" s="57"/>
      <c r="F30" s="58"/>
      <c r="G30" s="59">
        <f>SUM(G28,G24,G20,G13)</f>
        <v>827271.27</v>
      </c>
      <c r="H30" s="2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26"/>
      <c r="C31" s="60"/>
      <c r="D31" s="61"/>
      <c r="E31" s="29"/>
      <c r="F31" s="7"/>
      <c r="G31" s="62"/>
      <c r="H31" s="6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64"/>
      <c r="C32" s="1"/>
      <c r="D32" s="7"/>
      <c r="E32" s="7"/>
      <c r="F32" s="7"/>
      <c r="G32" s="7"/>
      <c r="H32" s="3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64"/>
      <c r="C33" s="1"/>
      <c r="D33" s="7"/>
      <c r="E33" s="7"/>
      <c r="F33" s="7"/>
      <c r="G33" s="7"/>
      <c r="H33" s="3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64"/>
      <c r="C34" s="1"/>
      <c r="D34" s="7"/>
      <c r="E34" s="7"/>
      <c r="F34" s="7"/>
      <c r="G34" s="7"/>
      <c r="H34" s="6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36"/>
      <c r="C35" s="37" t="s">
        <v>19</v>
      </c>
      <c r="D35" s="38"/>
      <c r="E35" s="39"/>
      <c r="F35" s="7"/>
      <c r="G35" s="40"/>
      <c r="H35" s="6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43"/>
      <c r="C36" s="16" t="s">
        <v>20</v>
      </c>
      <c r="D36" s="7"/>
      <c r="E36" s="21"/>
      <c r="F36" s="7"/>
      <c r="G36" s="67"/>
      <c r="H36" s="6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5"/>
      <c r="C37" s="48" t="s">
        <v>21</v>
      </c>
      <c r="D37" s="52">
        <v>10000</v>
      </c>
      <c r="E37" s="21"/>
      <c r="F37" s="7"/>
      <c r="G37" s="46">
        <v>6442</v>
      </c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5"/>
      <c r="C38" s="48" t="s">
        <v>22</v>
      </c>
      <c r="D38" s="52">
        <v>30000</v>
      </c>
      <c r="E38" s="21"/>
      <c r="F38" s="7"/>
      <c r="G38" s="49">
        <v>14522</v>
      </c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5"/>
      <c r="C39" s="48" t="s">
        <v>23</v>
      </c>
      <c r="D39" s="52">
        <v>5000</v>
      </c>
      <c r="E39" s="21"/>
      <c r="F39" s="7"/>
      <c r="G39" s="49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5"/>
      <c r="C40" s="48" t="s">
        <v>24</v>
      </c>
      <c r="D40" s="52">
        <v>55000</v>
      </c>
      <c r="E40" s="21"/>
      <c r="F40" s="7"/>
      <c r="G40" s="49">
        <v>58018.26</v>
      </c>
      <c r="H40" s="6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15"/>
      <c r="C41" s="48" t="s">
        <v>25</v>
      </c>
      <c r="D41" s="7">
        <v>17000</v>
      </c>
      <c r="E41" s="21"/>
      <c r="F41" s="7"/>
      <c r="G41" s="49">
        <v>14861</v>
      </c>
      <c r="H41" s="5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"/>
      <c r="B42" s="15"/>
      <c r="C42" s="48" t="s">
        <v>26</v>
      </c>
      <c r="D42" s="7">
        <v>4000</v>
      </c>
      <c r="E42" s="21"/>
      <c r="F42" s="7"/>
      <c r="G42" s="49">
        <v>4261</v>
      </c>
      <c r="H42" s="4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5"/>
      <c r="C43" s="48" t="s">
        <v>27</v>
      </c>
      <c r="D43" s="90">
        <v>154031</v>
      </c>
      <c r="E43" s="70"/>
      <c r="F43" s="71"/>
      <c r="G43" s="93">
        <v>154031</v>
      </c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5"/>
      <c r="C44" s="48" t="s">
        <v>28</v>
      </c>
      <c r="D44" s="91"/>
      <c r="E44" s="70"/>
      <c r="F44" s="71"/>
      <c r="G44" s="94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5"/>
      <c r="C45" s="16" t="s">
        <v>29</v>
      </c>
      <c r="D45" s="44">
        <f>SUM(D37:D44)</f>
        <v>275031</v>
      </c>
      <c r="E45" s="21"/>
      <c r="F45" s="7"/>
      <c r="G45" s="53">
        <f>SUM(G37:G44)</f>
        <v>252135.26</v>
      </c>
      <c r="H45" s="4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5"/>
      <c r="C46" s="1"/>
      <c r="D46" s="7"/>
      <c r="E46" s="21"/>
      <c r="F46" s="7"/>
      <c r="G46" s="46"/>
      <c r="H46" s="4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43"/>
      <c r="C47" s="16" t="s">
        <v>30</v>
      </c>
      <c r="D47" s="7"/>
      <c r="E47" s="21"/>
      <c r="F47" s="7"/>
      <c r="G47" s="46"/>
      <c r="H47" s="4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5"/>
      <c r="C48" s="48" t="s">
        <v>31</v>
      </c>
      <c r="D48" s="52">
        <v>254338</v>
      </c>
      <c r="E48" s="21"/>
      <c r="F48" s="7"/>
      <c r="G48" s="46">
        <f>85991-G50</f>
        <v>82265</v>
      </c>
      <c r="H48" s="47"/>
      <c r="I48" s="1" t="s">
        <v>54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79" customFormat="1" ht="12.75" customHeight="1">
      <c r="A49" s="77"/>
      <c r="B49" s="15"/>
      <c r="C49" s="81" t="s">
        <v>56</v>
      </c>
      <c r="E49" s="70"/>
      <c r="F49" s="71"/>
      <c r="G49" s="49">
        <v>152555</v>
      </c>
      <c r="H49" s="50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12.75" customHeight="1">
      <c r="A50" s="1"/>
      <c r="B50" s="15"/>
      <c r="C50" s="48" t="s">
        <v>32</v>
      </c>
      <c r="D50" s="52">
        <v>2000</v>
      </c>
      <c r="E50" s="21"/>
      <c r="F50" s="7"/>
      <c r="G50" s="46">
        <f>1258+2468</f>
        <v>3726</v>
      </c>
      <c r="H50" s="4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5"/>
      <c r="C51" s="48" t="s">
        <v>33</v>
      </c>
      <c r="D51" s="52">
        <v>35000</v>
      </c>
      <c r="E51" s="21"/>
      <c r="F51" s="7"/>
      <c r="G51" s="49">
        <v>32260</v>
      </c>
      <c r="H51" s="4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5"/>
      <c r="C52" s="48" t="s">
        <v>34</v>
      </c>
      <c r="D52" s="52">
        <v>85000</v>
      </c>
      <c r="E52" s="21"/>
      <c r="F52" s="7"/>
      <c r="G52" s="49">
        <v>55140</v>
      </c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5"/>
      <c r="C53" s="48" t="s">
        <v>35</v>
      </c>
      <c r="D53" s="7">
        <v>10000</v>
      </c>
      <c r="E53" s="21"/>
      <c r="F53" s="7"/>
      <c r="G53" s="46">
        <v>2450</v>
      </c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5"/>
      <c r="C54" s="16" t="s">
        <v>36</v>
      </c>
      <c r="D54" s="44">
        <f>SUM(D48:D53)</f>
        <v>386338</v>
      </c>
      <c r="E54" s="21"/>
      <c r="F54" s="7"/>
      <c r="G54" s="53">
        <f>SUM(G48:G53)</f>
        <v>328396</v>
      </c>
      <c r="H54" s="4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5"/>
      <c r="C55" s="16"/>
      <c r="D55" s="44"/>
      <c r="E55" s="21"/>
      <c r="F55" s="7"/>
      <c r="G55" s="53"/>
      <c r="H55" s="4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43"/>
      <c r="C56" s="16" t="s">
        <v>37</v>
      </c>
      <c r="D56" s="7"/>
      <c r="E56" s="21"/>
      <c r="F56" s="7"/>
      <c r="G56" s="46"/>
      <c r="H56" s="4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5"/>
      <c r="C57" s="48" t="s">
        <v>38</v>
      </c>
      <c r="D57" s="52">
        <v>50000</v>
      </c>
      <c r="E57" s="21"/>
      <c r="F57" s="7"/>
      <c r="G57" s="49">
        <v>20000</v>
      </c>
      <c r="H57" s="7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5"/>
      <c r="C58" s="48" t="s">
        <v>39</v>
      </c>
      <c r="D58" s="52">
        <v>90000</v>
      </c>
      <c r="E58" s="21"/>
      <c r="F58" s="7"/>
      <c r="G58" s="46">
        <v>90000</v>
      </c>
      <c r="H58" s="4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5"/>
      <c r="C59" s="48" t="s">
        <v>40</v>
      </c>
      <c r="D59" s="7">
        <v>30000</v>
      </c>
      <c r="E59" s="21"/>
      <c r="F59" s="7"/>
      <c r="G59" s="46"/>
      <c r="H59" s="2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5"/>
      <c r="C60" s="16" t="s">
        <v>41</v>
      </c>
      <c r="D60" s="44">
        <f>SUM(D57:D59)</f>
        <v>170000</v>
      </c>
      <c r="E60" s="21"/>
      <c r="F60" s="7"/>
      <c r="G60" s="53">
        <f>SUM(G57:G59)</f>
        <v>110000</v>
      </c>
      <c r="H60" s="2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5"/>
      <c r="C61" s="1"/>
      <c r="D61" s="7"/>
      <c r="E61" s="21"/>
      <c r="F61" s="7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43"/>
      <c r="C62" s="16" t="s">
        <v>42</v>
      </c>
      <c r="D62" s="7"/>
      <c r="E62" s="21"/>
      <c r="F62" s="7"/>
      <c r="G62" s="46"/>
      <c r="H62" s="7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5"/>
      <c r="C63" s="48" t="s">
        <v>43</v>
      </c>
      <c r="D63" s="74">
        <v>20000</v>
      </c>
      <c r="E63" s="21"/>
      <c r="F63" s="7"/>
      <c r="G63" s="75">
        <v>17637</v>
      </c>
      <c r="H63" s="4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5"/>
      <c r="C64" s="16" t="s">
        <v>44</v>
      </c>
      <c r="D64" s="44">
        <f>SUM(D63)</f>
        <v>20000</v>
      </c>
      <c r="E64" s="21"/>
      <c r="F64" s="7"/>
      <c r="G64" s="53">
        <f>SUM(G63)</f>
        <v>17637</v>
      </c>
      <c r="H64" s="4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5"/>
      <c r="C65" s="1"/>
      <c r="D65" s="7"/>
      <c r="E65" s="21"/>
      <c r="F65" s="7"/>
      <c r="G65" s="46"/>
      <c r="H65" s="4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43"/>
      <c r="C66" s="16" t="s">
        <v>45</v>
      </c>
      <c r="D66" s="44">
        <v>40000</v>
      </c>
      <c r="E66" s="21"/>
      <c r="F66" s="7"/>
      <c r="G66" s="45">
        <v>40000</v>
      </c>
      <c r="H66" s="5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5"/>
      <c r="C67" s="1"/>
      <c r="D67" s="7"/>
      <c r="E67" s="21"/>
      <c r="F67" s="7"/>
      <c r="G67" s="46"/>
      <c r="H67" s="23"/>
      <c r="I67" s="1"/>
      <c r="J67" s="1"/>
      <c r="K67" s="1"/>
      <c r="L67" s="1"/>
      <c r="M67" s="1"/>
      <c r="N67" s="8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43"/>
      <c r="C68" s="16" t="s">
        <v>46</v>
      </c>
      <c r="D68" s="7"/>
      <c r="E68" s="21"/>
      <c r="F68" s="7"/>
      <c r="G68" s="46"/>
      <c r="H68" s="23"/>
      <c r="I68" s="1"/>
      <c r="J68" s="1"/>
      <c r="K68" s="1"/>
      <c r="L68" s="1"/>
      <c r="M68" s="1"/>
      <c r="N68" s="83"/>
      <c r="O68" s="8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5"/>
      <c r="C69" s="48" t="s">
        <v>47</v>
      </c>
      <c r="D69" s="52">
        <v>19715</v>
      </c>
      <c r="E69" s="21"/>
      <c r="F69" s="7"/>
      <c r="G69" s="49">
        <v>19715</v>
      </c>
      <c r="H69" s="23"/>
      <c r="I69" s="1"/>
      <c r="J69" s="1"/>
      <c r="K69" s="1"/>
      <c r="L69" s="1"/>
      <c r="M69" s="1"/>
      <c r="N69" s="83"/>
      <c r="O69" s="8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5"/>
      <c r="C70" s="48" t="s">
        <v>48</v>
      </c>
      <c r="D70" s="52">
        <v>4000</v>
      </c>
      <c r="E70" s="21"/>
      <c r="F70" s="7"/>
      <c r="G70" s="49">
        <v>4734</v>
      </c>
      <c r="H70" s="23"/>
      <c r="I70" s="1"/>
      <c r="J70" s="1"/>
      <c r="K70" s="1"/>
      <c r="L70" s="1"/>
      <c r="M70" s="1"/>
      <c r="N70" s="83"/>
      <c r="O70" s="8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5"/>
      <c r="C71" s="48" t="s">
        <v>49</v>
      </c>
      <c r="D71" s="52">
        <v>12000</v>
      </c>
      <c r="E71" s="21"/>
      <c r="F71" s="7"/>
      <c r="G71" s="49">
        <f>11476+152</f>
        <v>11628</v>
      </c>
      <c r="H71" s="23"/>
      <c r="I71" s="1"/>
      <c r="J71" s="1"/>
      <c r="K71" s="1"/>
      <c r="L71" s="1"/>
      <c r="M71" s="1"/>
      <c r="N71" s="83"/>
      <c r="O71" s="8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76"/>
      <c r="B72" s="15"/>
      <c r="C72" s="16" t="s">
        <v>50</v>
      </c>
      <c r="D72" s="44">
        <f>SUM(D69:D71)</f>
        <v>35715</v>
      </c>
      <c r="E72" s="21"/>
      <c r="F72" s="7"/>
      <c r="G72" s="53">
        <f>SUM(G69:G71)</f>
        <v>36077</v>
      </c>
      <c r="H72" s="23"/>
      <c r="I72" s="76"/>
      <c r="J72" s="76"/>
      <c r="K72" s="76"/>
      <c r="L72" s="76"/>
      <c r="M72" s="76"/>
      <c r="N72" s="83"/>
      <c r="O72" s="82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3.5" customHeight="1">
      <c r="A73" s="1"/>
      <c r="B73" s="15"/>
      <c r="C73" s="86" t="s">
        <v>55</v>
      </c>
      <c r="D73" s="7"/>
      <c r="E73" s="21"/>
      <c r="F73" s="7"/>
      <c r="G73" s="49">
        <v>2679.74</v>
      </c>
      <c r="H73" s="50"/>
      <c r="I73" s="77"/>
      <c r="J73" s="1"/>
      <c r="K73" s="1"/>
      <c r="L73" s="1"/>
      <c r="M73" s="1"/>
      <c r="N73" s="83"/>
      <c r="O73" s="8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4" t="s">
        <v>51</v>
      </c>
      <c r="C74" s="76"/>
      <c r="D74" s="44">
        <f>D45+D54+D60+D64+D66+D72</f>
        <v>927084</v>
      </c>
      <c r="E74" s="57"/>
      <c r="F74" s="58"/>
      <c r="G74" s="53">
        <f>G45+G54+G60+G64+G66+G72+G73</f>
        <v>786925</v>
      </c>
      <c r="H74" s="7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76"/>
      <c r="B75" s="26"/>
      <c r="C75" s="60"/>
      <c r="D75" s="61"/>
      <c r="E75" s="29"/>
      <c r="F75" s="7"/>
      <c r="G75" s="62"/>
      <c r="H75" s="78"/>
      <c r="I75" s="76"/>
      <c r="J75" s="76"/>
      <c r="K75" s="76"/>
      <c r="L75" s="76"/>
      <c r="M75" s="76"/>
      <c r="N75" s="76"/>
      <c r="O75" s="85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2"/>
      <c r="C77" s="1"/>
      <c r="D77" s="86"/>
      <c r="E77" s="1"/>
      <c r="F77" s="1"/>
      <c r="G77" s="5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2"/>
      <c r="C79" s="1"/>
      <c r="D79" s="1"/>
      <c r="E79" s="1"/>
      <c r="F79" s="1"/>
      <c r="G79" s="5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4">
    <mergeCell ref="B2:E2"/>
    <mergeCell ref="D43:D44"/>
    <mergeCell ref="G2:H2"/>
    <mergeCell ref="G43:G44"/>
  </mergeCells>
  <pageMargins left="0.7" right="0.7" top="0.78740157499999996" bottom="0.78740157499999996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k 1.1.08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Osifová</dc:creator>
  <cp:lastModifiedBy>Lenka Osifová</cp:lastModifiedBy>
  <dcterms:created xsi:type="dcterms:W3CDTF">2017-10-19T13:09:08Z</dcterms:created>
  <dcterms:modified xsi:type="dcterms:W3CDTF">2018-03-06T08:00:27Z</dcterms:modified>
</cp:coreProperties>
</file>